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sharedStrings.xml><?xml version="1.0" encoding="utf-8"?>
<sst xmlns="http://schemas.openxmlformats.org/spreadsheetml/2006/main" count="640" uniqueCount="481">
  <si>
    <t>Published 2017</t>
  </si>
  <si>
    <t>Aksai village - 3600m altitude</t>
  </si>
  <si>
    <t>Aksai village - 3600m altitude - Kyrgyzstan</t>
  </si>
  <si>
    <t>18-55</t>
  </si>
  <si>
    <t>http://cslnaskr.krena.kg/collections/uploads/%D0%A1%D0%B0%D0%B4%D1%8B%D0%BA%D0%BE%D0%B2%D0%B0%20%D0%93%D1%83%D0%BB%D1%8C%D0%BD%D1%83%D1%80%D0%B0%20%D0%A1%D1%83%D0%BB%D0%B0%D0%B9%D0%BC%D0%B0%D0%BD%D0%BE%D0%B2%D0%BD%D0%B0%202017.pdf</t>
  </si>
  <si>
    <t>SADIKOVA GULNURA SULAYMANOVNA - PHYSIOLOGICAL CHARACTERISTICS OF HORMONAL PROFILE AND BIOELECTRIC ACTIVITY OF THE BRAIN PERMANENT RESIDENTS OF THE HIGH MOUNTAINS -- САДЫКОВА ГУЛЬНУРА СУЛАЙМАНОВНА - ФИЗИОЛОГИЧЕСКАЯ ХАРАКТЕРИСТИКА ГОРМОНАЛЬНОГО ПРОФИЛЯ И БИОЭЛЕКТРИЧЕСКАЯ АКТИВНОСТЬ МОЗГА У ПОСТОЯННЫХ ЖИТЕЛЕЙ ВЫСОКОГОРЬЯ</t>
  </si>
  <si>
    <t>Kyrgyzstan</t>
  </si>
  <si>
    <t>2013 (June - September)</t>
  </si>
  <si>
    <t>Girardot Municipality, Aragua State</t>
  </si>
  <si>
    <t>Venezuela</t>
  </si>
  <si>
    <t>Mean 42</t>
  </si>
  <si>
    <t>http://ve.scielo.org/pdf/cs/v13n1/art07.pdf</t>
  </si>
  <si>
    <t>NIVELES DE TESTOSTERONA TOTAL Y LIBRE EN INDIVIDUOS CON SÍNDROME METABÓLICO</t>
  </si>
  <si>
    <t>Latin America</t>
  </si>
  <si>
    <t>Nottingham</t>
  </si>
  <si>
    <t>England</t>
  </si>
  <si>
    <t>https://www.ncbi.nlm.nih.gov/pmc/articles/PMC5157077/</t>
  </si>
  <si>
    <t>West</t>
  </si>
  <si>
    <t>no later than 1993, no earlier than 1983</t>
  </si>
  <si>
    <t>Hagahai people - "fringe highland" - first contact was 1983</t>
  </si>
  <si>
    <t>PNG - Hagahai people - "fringe highland" - first contact was 1983</t>
  </si>
  <si>
    <t>21-25</t>
  </si>
  <si>
    <t>https://books.google.com/books?id=6E_nCwAAQBAJ&amp;pg=PA163&amp;lpg=PA163&amp;dq=Differences+in+endocrine+status+associated+with+urban-rural+patterns+of+growth+and+maturation+in+Bundi+(Gende-speaking)+adolescents+of+Papua+New&amp;source=bl&amp;ots=7p-TqevvFb&amp;sig=ACfU3U3HrU1LZToVc4f5alHiIJvB2OxYzg&amp;hl=en&amp;sa=X&amp;ved=2ahUKEwj35svHt_P1AhWHlIkEHccyDHIQ6AF6BAgKEAM#v=onepage&amp;q=Differences%20in%20endocrine%20status%20associated%20with%20urban-rural%20patterns%20of%20growth%20and%20maturation%20in%20Bundi%20(Gende-speaking)%20adolescents%20of%20Papua%20New&amp;f=false</t>
  </si>
  <si>
    <t>tribal</t>
  </si>
  <si>
    <t>Prague</t>
  </si>
  <si>
    <t>Czechia</t>
  </si>
  <si>
    <t>Mean 39.3</t>
  </si>
  <si>
    <t>https://www.biomed.cas.cz/physiolres/pdf/62/62_67.pdf</t>
  </si>
  <si>
    <t>Bratislava</t>
  </si>
  <si>
    <t>Slovakia</t>
  </si>
  <si>
    <t>Mean 50.2</t>
  </si>
  <si>
    <t>https://www.casopisvnitrnilekarstvi.cz/pdfs/vnl/2020/02/20.pdf</t>
  </si>
  <si>
    <t>2013 (Jan) - 2014 (Jan)</t>
  </si>
  <si>
    <t>Bahrain</t>
  </si>
  <si>
    <t>Mean 20.72</t>
  </si>
  <si>
    <t>https://www.ncbi.nlm.nih.gov/pmc/articles/PMC5167463/</t>
  </si>
  <si>
    <t>There might be teenagers in this sample?</t>
  </si>
  <si>
    <t>2007 - 2015</t>
  </si>
  <si>
    <t>Latvia</t>
  </si>
  <si>
    <t>Median 57</t>
  </si>
  <si>
    <t>https://www.tandfonline.com/doi/10.1080/13685538.2019.1621832</t>
  </si>
  <si>
    <t>Semey, Nur-Sultan, or Pavlodar</t>
  </si>
  <si>
    <t>Kazakhstan</t>
  </si>
  <si>
    <t>Male</t>
  </si>
  <si>
    <t>https://newjournal.ssmu.kz/upload/iblock/4fa/125_131_5_23_2021.pdf</t>
  </si>
  <si>
    <t>THE RELATIONSHIP BETWEEN TYPES OF OBESITY AND TESTOSTERONE LEVELS IN MEN WITH AGE-RELATED HYPOGONADISM FROM KAZAKH POPULATION</t>
  </si>
  <si>
    <t>Santiago</t>
  </si>
  <si>
    <t>Chile</t>
  </si>
  <si>
    <t>mean 20.2</t>
  </si>
  <si>
    <t>https://www.researchgate.net/publication/336970060_Testosterone_and_Cortisol_Responses_to_HIIT_and_Continuous_Aerobic_Exercise_in_Active_Young_Men</t>
  </si>
  <si>
    <t>2011 (Nov) - 2012 (May)</t>
  </si>
  <si>
    <t>West Bank</t>
  </si>
  <si>
    <t>https://staff-beta.najah.edu/media/published_research/2018/03/27/PSA_and_Testosterone_Serum_Levels_in_the_Middle_East_Is_there_a_Difference.pdf</t>
  </si>
  <si>
    <t>Palestine</t>
  </si>
  <si>
    <t>2013 (Sept) - 2017 (Oct)</t>
  </si>
  <si>
    <t>Ioannina</t>
  </si>
  <si>
    <t>Greece</t>
  </si>
  <si>
    <t>Median 31</t>
  </si>
  <si>
    <t>Median 450</t>
  </si>
  <si>
    <t>https://www.researchgate.net/publication/337912394_Sex_hormone_levels_in_drug-naive_first-episode_patients_with_psychosis</t>
  </si>
  <si>
    <t>Kaunas</t>
  </si>
  <si>
    <t>Lithuania</t>
  </si>
  <si>
    <t>Mean 22.3</t>
  </si>
  <si>
    <t>~490</t>
  </si>
  <si>
    <t>https://www.researchgate.net/publication/333603430_Acute_effects_of_very_low-volume_high-intensity_interval_training_on_muscular_fatigue_and_serum_testosterone_level_vary_according_to_age_and_training_status</t>
  </si>
  <si>
    <t>Oradea</t>
  </si>
  <si>
    <t>Romania</t>
  </si>
  <si>
    <t>Mean 46.72</t>
  </si>
  <si>
    <t>http://www.rjdnmd.org/index.php/RJDNMD/article/view/603/474</t>
  </si>
  <si>
    <t>2016 - 2019</t>
  </si>
  <si>
    <t>Israel</t>
  </si>
  <si>
    <t>https://rbej.biomedcentral.com/articles/10.1186/s12958-020-00575-5</t>
  </si>
  <si>
    <t>!Kung San people</t>
  </si>
  <si>
    <t>mean 26.5</t>
  </si>
  <si>
    <t>https://www.mdpi.com/2073-8994/9/5/72</t>
  </si>
  <si>
    <t>The vast majority of the !Kung San subjects followed a traditional lifestyle as hunter and gatherers to a certain extent. They lived in small more or less permanent camps consisting of 7 to 15 grass huts near waterholes. Nearly all !Kung San enrolled in the present study, however, had contact to westernized lifestyle as a result of temporary occupation of band members at cattle farms and hunting ranches. The Kavango live north and south of the Okavango River, which forms the natural border between Angola and Namibia. As a consequence of the civil war in Angola, most Kavango settled south of the river, in Namibia at the time of data collection. The majority of inhabitants of the Namibian Kavango district practiced traditionally a mixed subsistence of cattle pastoralism and horticulture. Additionally, when they live close enough to Okavango River, they fished. Their traditional diet is characterized by vegetables and animal products, such as milk and occasionally meat, from their own plot. The majority of Kavango people enrolled in the present study lived in traditional kraals in the rural areas around Rundu. Their subsistence patterns can be characterized as horticultural pastoralists without earning a regular cash income</t>
  </si>
  <si>
    <t>SSA / tribal</t>
  </si>
  <si>
    <t>2011 (June - December)</t>
  </si>
  <si>
    <t>Ontario ("English-speaking, middle class, suburban family community,")</t>
  </si>
  <si>
    <t>Canada</t>
  </si>
  <si>
    <t>mean 46.2</t>
  </si>
  <si>
    <t>https://www.nature.com/articles/srep06189</t>
  </si>
  <si>
    <t>Plaza de la Revolución, I think</t>
  </si>
  <si>
    <t>Cuba</t>
  </si>
  <si>
    <t>35-60</t>
  </si>
  <si>
    <t>http://scielo.sld.cu/scielo.php?pid=S1561-29532015000200003&amp;script=sci_arttext&amp;tlng=pt</t>
  </si>
  <si>
    <t>2015 (July - August)</t>
  </si>
  <si>
    <t>Montevideo (Caucasians)</t>
  </si>
  <si>
    <t>Uruguay</t>
  </si>
  <si>
    <t>Median 32.8</t>
  </si>
  <si>
    <t>http://www.scielo.edu.uy/pdf/rmu/v37n4/1688-0390-rmu-37-04-e203.pdf</t>
  </si>
  <si>
    <t>Vitamina D, magnesio y parámetros seleccionados de laboratorio en hombres uruguayos</t>
  </si>
  <si>
    <t>Morelia and Mexico City</t>
  </si>
  <si>
    <t>Mexico</t>
  </si>
  <si>
    <t>https://link.springer.com/article/10.1007/s40750-020-00160-2</t>
  </si>
  <si>
    <t>Brazil</t>
  </si>
  <si>
    <t>Stockholm</t>
  </si>
  <si>
    <t>Sweden</t>
  </si>
  <si>
    <t>median 61</t>
  </si>
  <si>
    <t>375 (median)</t>
  </si>
  <si>
    <t>https://onlinelibrary.wiley.com/doi/epdf/10.1002/art.40057</t>
  </si>
  <si>
    <t>Finland</t>
  </si>
  <si>
    <t>mean 25</t>
  </si>
  <si>
    <t>https://www.frontiersin.org/articles/10.3389/fphys.2018.01005/full</t>
  </si>
  <si>
    <t>young, fit military reserves</t>
  </si>
  <si>
    <t>2013 - 2016</t>
  </si>
  <si>
    <t>All States</t>
  </si>
  <si>
    <t>USA</t>
  </si>
  <si>
    <t>18-79</t>
  </si>
  <si>
    <t>https://www.ncbi.nlm.nih.gov/pmc/articles/PMC6961742/</t>
  </si>
  <si>
    <t>NHANES - we know this is including TRT users</t>
  </si>
  <si>
    <t>2015 (Jan - Mar)</t>
  </si>
  <si>
    <t>Probably Paris area</t>
  </si>
  <si>
    <t>France</t>
  </si>
  <si>
    <t>Mean 31.4</t>
  </si>
  <si>
    <t>~483</t>
  </si>
  <si>
    <t>https://www.researchgate.net/publication/286445297_Effect_of_Sleep_Extension_on_the_Subsequent_Testosterone_Cortisol_and_Prolactin_Responses_to_Total_Sleep_Deprivation_and_Recovery</t>
  </si>
  <si>
    <t>2015 (March) - 2016 (Feb)</t>
  </si>
  <si>
    <t>Bangladesh</t>
  </si>
  <si>
    <t>Mean 53.26</t>
  </si>
  <si>
    <t>https://www.researchgate.net/publication/344140974_Association_of_Low_Serum_Total_Testosterone_with_Carotid_Atherosclerosis_in_Male</t>
  </si>
  <si>
    <t>published 2015</t>
  </si>
  <si>
    <t>"University of Otago and from the staff of the Dunedin Public Hospital"</t>
  </si>
  <si>
    <t>New Zealand</t>
  </si>
  <si>
    <t>https://journals.plos.org/plosone/article?id=10.1371/journal.pone.0133637</t>
  </si>
  <si>
    <t>"The number of controls from Gaza, Deir El-Balah, Khan Younis,and Rafah Governorates were 46 (46.9%), 3 (3.1%), 39 (39.8%), 10 (10.2%), respectively."</t>
  </si>
  <si>
    <t>https://gjphm.org/index.php/gjphm/article/view/74</t>
  </si>
  <si>
    <t>2015 (Nov) - 2018 (Dec)</t>
  </si>
  <si>
    <t>Songklanagarind Hospital</t>
  </si>
  <si>
    <t>Thailand</t>
  </si>
  <si>
    <t>18-29, Median 27</t>
  </si>
  <si>
    <t>https://eprints.whiterose.ac.uk/172153/</t>
  </si>
  <si>
    <t>Normal Reference Ranges of Serum Testosterone and Gonadotropins in Thai Fertile Men: A Cross-sectional Study in a Single Tertiary Center</t>
  </si>
  <si>
    <t>Adelaide</t>
  </si>
  <si>
    <t>Australia</t>
  </si>
  <si>
    <t>mean 27.4</t>
  </si>
  <si>
    <t>male</t>
  </si>
  <si>
    <t>https://pubmed.ncbi.nlm.nih.gov/22844441/</t>
  </si>
  <si>
    <t>Belgrade</t>
  </si>
  <si>
    <t>Serbia</t>
  </si>
  <si>
    <t>Mean 21.35</t>
  </si>
  <si>
    <t>https://www.ncbi.nlm.nih.gov/pmc/articles/PMC6298450/</t>
  </si>
  <si>
    <t>Allicante, I think</t>
  </si>
  <si>
    <t>Spain</t>
  </si>
  <si>
    <t>Mean 24</t>
  </si>
  <si>
    <t>https://www.elsevier.es/en-revista-endocrinologia-nutricion-12-articulo-reference-ranges-for-serum-salivary-S1575092214002289</t>
  </si>
  <si>
    <t>Healthy. MIlitary academy students</t>
  </si>
  <si>
    <t>Izmir</t>
  </si>
  <si>
    <t>Turkey</t>
  </si>
  <si>
    <t>24 - 72, mean 53</t>
  </si>
  <si>
    <t>https://www.gastrores.org/index.php/Gastrores/article/view/532/607</t>
  </si>
  <si>
    <t>2012 (Jan 1) - 2019 (Dec 31)</t>
  </si>
  <si>
    <t>All I think</t>
  </si>
  <si>
    <t>South Korea</t>
  </si>
  <si>
    <t>Mean 58.86</t>
  </si>
  <si>
    <t>https://wjmh.org/pdf/10.5534/wjmh.200066</t>
  </si>
  <si>
    <t>East Asia</t>
  </si>
  <si>
    <t>2015 - 2018</t>
  </si>
  <si>
    <t>Kiev</t>
  </si>
  <si>
    <t>Ukraine</t>
  </si>
  <si>
    <t>Mean ~43</t>
  </si>
  <si>
    <t>https://elibrary.ru/item.asp?id=38227554</t>
  </si>
  <si>
    <t>Switzerland</t>
  </si>
  <si>
    <t>Mean 38.7</t>
  </si>
  <si>
    <t>https://www.researchgate.net/publication/325071661_Establishing_normal_values_of_total_testosterone_in_adult_healthy_men_by_the_use_of_four_immunometric_methods_and_liquid_chromatography-mass_spectrometry</t>
  </si>
  <si>
    <t>India</t>
  </si>
  <si>
    <t>2012 (December) - 2017 (December)</t>
  </si>
  <si>
    <t>Quatar</t>
  </si>
  <si>
    <t>mean 38.9</t>
  </si>
  <si>
    <t>https://www.ncbi.nlm.nih.gov/pmc/articles/PMC6751991/</t>
  </si>
  <si>
    <t>2018 (published)</t>
  </si>
  <si>
    <t>Magway Township</t>
  </si>
  <si>
    <t>Myanmar</t>
  </si>
  <si>
    <t>Mean 22.23</t>
  </si>
  <si>
    <t>https://www.researchgate.net/profile/Zarchi-Hlaing/publication/335335479_EC_CARDIOLOGY_Research_Article_Serum_Testosterone_Level_and_Corrected_QT_Interval_QTc_in_Non-obese_and_Obese_Adult_Male_Subjects/links/5d5ee9c0a6fdcc55e8212638/EC-CARDIOLOGY-Research-Article-Serum-Testosterone-Level-and-Corrected-QT-Interval-QTc-in-Non-obese-and-Obese-Adult-Male-Subjects.pdf</t>
  </si>
  <si>
    <t>2014 - 2016</t>
  </si>
  <si>
    <t>28 sites in Eastern</t>
  </si>
  <si>
    <t>China (Eastern)</t>
  </si>
  <si>
    <t>18-93</t>
  </si>
  <si>
    <t>https://academic.oup.com/jcem/article/104/8/3148/5393291</t>
  </si>
  <si>
    <t>Maybe 2020?</t>
  </si>
  <si>
    <t>Probably Ghent</t>
  </si>
  <si>
    <t>Belgium</t>
  </si>
  <si>
    <t>https://www.endocrine-abstracts.org/ea/0070/ea0070AEP800</t>
  </si>
  <si>
    <t>same people, sampled years later</t>
  </si>
  <si>
    <t>Amman</t>
  </si>
  <si>
    <t>Jordan</t>
  </si>
  <si>
    <t>Mean 49</t>
  </si>
  <si>
    <t>https://www.academia.edu/23121822/The_prevalence_of_Hypogonadism_among_diabetic_and_non_diabetic_men_in_Jordan</t>
  </si>
  <si>
    <t xml:space="preserve">Edinburgh, Scotland </t>
  </si>
  <si>
    <t>Scotland</t>
  </si>
  <si>
    <t>https://www.researchgate.net/publication/233422468_Exploring_the_pathophysiology_of_hypogonadism_in_men_with_type_2_diabetes_Kisspeptin-10_stimulates_serum_testosterone_and_LH_secretion_in_men_with_type_2_diabetes_and_mild_biochemical_hypogonadism</t>
  </si>
  <si>
    <t>2011 (Jan - June)</t>
  </si>
  <si>
    <t>ethnic Malays in "central  region  of  peninsular  Malaysia  (Kuala  Lumpur,  Gombak,  and  Klang)"</t>
  </si>
  <si>
    <t>Malaysia</t>
  </si>
  <si>
    <t>https://sites.kowsarpub.com/ijem/articles/74995.html</t>
  </si>
  <si>
    <t>Indonesia</t>
  </si>
  <si>
    <t>2019 (Dec) - 2020 (June)</t>
  </si>
  <si>
    <t>Hanoi</t>
  </si>
  <si>
    <t>Vietnam</t>
  </si>
  <si>
    <t>https://vjde.vn/journal/article/view/79</t>
  </si>
  <si>
    <t>Kavango people</t>
  </si>
  <si>
    <t>Kavango people, Africa</t>
  </si>
  <si>
    <t>18-40, mean 24.5</t>
  </si>
  <si>
    <t>Institute of Meknes</t>
  </si>
  <si>
    <t>Morocco</t>
  </si>
  <si>
    <t>mean 23.42</t>
  </si>
  <si>
    <t>https://journals.sagepub.com/doi/pdf/10.1177/1934578X1300800112</t>
  </si>
  <si>
    <t>N Africa</t>
  </si>
  <si>
    <t>Tibet</t>
  </si>
  <si>
    <t>Mean 21.58</t>
  </si>
  <si>
    <t>https://journals.asm.org/doi/full/10.1128/mSystems.00660-19</t>
  </si>
  <si>
    <t>2014 (January) - 2015 (March)</t>
  </si>
  <si>
    <t>Durban - (I think mostly ethnic African, also ethnic Indian)</t>
  </si>
  <si>
    <t>South Africa</t>
  </si>
  <si>
    <t>mean 43.9</t>
  </si>
  <si>
    <t>https://journals.co.za/doi/pdf/10.7196/SAMJ.2019.v109i12.13893</t>
  </si>
  <si>
    <t>SSA</t>
  </si>
  <si>
    <t>Iraq</t>
  </si>
  <si>
    <t xml:space="preserve">Mahdia </t>
  </si>
  <si>
    <t>Tunisia</t>
  </si>
  <si>
    <t>Mean 47.89</t>
  </si>
  <si>
    <t>https://www.semanticscholar.org/paper/Alt%C3%A9ration-de-l%E2%80%99axe-hypophyso-gonadique-chez-les-de-Ati-Ati/ebaaa67ce6d7ea77731461c2a419dc8d41f8a6df</t>
  </si>
  <si>
    <t>Galle</t>
  </si>
  <si>
    <t>Sri Lanka</t>
  </si>
  <si>
    <t>https://www.ncbi.nlm.nih.gov/pmc/articles/PMC3872686/</t>
  </si>
  <si>
    <t>Lisboa</t>
  </si>
  <si>
    <t>Portugal</t>
  </si>
  <si>
    <t>Mean 60.1</t>
  </si>
  <si>
    <t>https://www.endocrine-abstracts.org/ea/0070/abstracts/audio-eposter-presentations/bone-and-calcium/ea0070aep222/</t>
  </si>
  <si>
    <t>2013 (Jan - Apr)</t>
  </si>
  <si>
    <t>"Halle (Saale)"</t>
  </si>
  <si>
    <t>Germany</t>
  </si>
  <si>
    <t>Mean 39</t>
  </si>
  <si>
    <t>https://www.ncbi.nlm.nih.gov/pmc/articles/PMC8491494/</t>
  </si>
  <si>
    <t>prob 1983-1984</t>
  </si>
  <si>
    <t>Amele people - "subcoastal" and well-fed</t>
  </si>
  <si>
    <t>PNG - Amele people - "subcoastal" and well-fed</t>
  </si>
  <si>
    <t>~21-25</t>
  </si>
  <si>
    <t>Jenkins et al 1984</t>
  </si>
  <si>
    <t>Modena</t>
  </si>
  <si>
    <t>Italy</t>
  </si>
  <si>
    <t>18-91 (mean 47.46)</t>
  </si>
  <si>
    <t>https://www.frontiersin.org/articles/10.3389/fendo.2019.00914/full</t>
  </si>
  <si>
    <t>reverse engineering math from their trend chart, mean, and mean increase says</t>
  </si>
  <si>
    <t xml:space="preserve">Nairobi </t>
  </si>
  <si>
    <t>Kenya</t>
  </si>
  <si>
    <t>18-28</t>
  </si>
  <si>
    <t>https://ir-library.ku.ac.ke/handle/123456789/22108</t>
  </si>
  <si>
    <t>Interpretational Tool for Fertility Hormonal Profile Established from a Healthy Adult Kenyan Population</t>
  </si>
  <si>
    <t>Manila</t>
  </si>
  <si>
    <t>Philippines</t>
  </si>
  <si>
    <t>21-40</t>
  </si>
  <si>
    <t>https://www.hindawi.com/journals/ije/2020/8877261/</t>
  </si>
  <si>
    <t>published 2013</t>
  </si>
  <si>
    <t>Guadeloupe</t>
  </si>
  <si>
    <t>French West Indies</t>
  </si>
  <si>
    <t>Mean 58.3</t>
  </si>
  <si>
    <t>https://journals.plos.org/plosone/article?id=10.1371/journal.pone.0066460</t>
  </si>
  <si>
    <t>healthy and non-obese</t>
  </si>
  <si>
    <t>Rafsanjan</t>
  </si>
  <si>
    <t>Iran</t>
  </si>
  <si>
    <t>all (mean 41)</t>
  </si>
  <si>
    <t>https://www.ncbi.nlm.nih.gov/pmc/articles/PMC6494984/</t>
  </si>
  <si>
    <t>Sana’a</t>
  </si>
  <si>
    <t>Yemen</t>
  </si>
  <si>
    <t>https://www.hindawi.com/journals/jdr/2018/4926789/</t>
  </si>
  <si>
    <t>those without metabolic syndrome or diabetes, obesity, or hypogonadism</t>
  </si>
  <si>
    <t>Makerere University, Kampala</t>
  </si>
  <si>
    <t>Uganda</t>
  </si>
  <si>
    <t>18-27</t>
  </si>
  <si>
    <t>https://www.ajol.info/index.php/ahs/article/view/104228</t>
  </si>
  <si>
    <t>2018 (February - April)</t>
  </si>
  <si>
    <t>Khartoum</t>
  </si>
  <si>
    <t>Sudan</t>
  </si>
  <si>
    <t>Mean 68.05</t>
  </si>
  <si>
    <t>https://scialert.net/abstract/?doi=pjbs.2020.1431.1435</t>
  </si>
  <si>
    <t>2015 (September - December)</t>
  </si>
  <si>
    <t>Ethnic Uygurs from "6  communities  in  Tianshan  District,  Urumqi  City, Xinjiang Uygur Autonomous Region, and residents of  3  towns  and  4  villages  in  Toksun  County,  Turpan,  Xinjiang Uygur Autonomous Region"</t>
  </si>
  <si>
    <t>Uygurs - Xinjiang</t>
  </si>
  <si>
    <t>40-49</t>
  </si>
  <si>
    <t>https://www.nel.edu/userfiles/articlesnew/1638113676_42_6_quan_403-pdf.pdf</t>
  </si>
  <si>
    <t>For my estimate, I've simply averaged the numbers I do have. Because these numbers are increasing with age, and I also don't have younger data. So I can't make an intelligent population estimate considering that their paradoxical increase with age. A bunch of other Chinese data does this too. I have to assume it's because of pollution effecting the maternal environment or something, earlier birth cohorts are more resilient I guess.</t>
  </si>
  <si>
    <t>Bishkek</t>
  </si>
  <si>
    <t>Mean 19.8</t>
  </si>
  <si>
    <t>http://vestnik.krsu.edu.kg/archive/9/579</t>
  </si>
  <si>
    <t>Wrestlers and Judokas</t>
  </si>
  <si>
    <t>Poland</t>
  </si>
  <si>
    <t>35-60, mean 49.64</t>
  </si>
  <si>
    <t>https://www.ncbi.nlm.nih.gov/pmc/articles/PMC7824351/</t>
  </si>
  <si>
    <t>Medina</t>
  </si>
  <si>
    <t>Saudi Arabia</t>
  </si>
  <si>
    <t>15-34, mean 20.82</t>
  </si>
  <si>
    <t>https://www.ncbi.nlm.nih.gov/pmc/articles/PMC3042754/</t>
  </si>
  <si>
    <t>coming from other regions to Kaliningrad</t>
  </si>
  <si>
    <t>Russia</t>
  </si>
  <si>
    <t>college, i guess freshmen</t>
  </si>
  <si>
    <t>https://www.mdpi.com/2072-6643/13/6/2116/htm</t>
  </si>
  <si>
    <t>soon after coming to Kaliningrad</t>
  </si>
  <si>
    <t>Egypt</t>
  </si>
  <si>
    <t>Pakistan</t>
  </si>
  <si>
    <t>Nigeria</t>
  </si>
  <si>
    <t>2017 (March - May)</t>
  </si>
  <si>
    <t>Addis Ababa</t>
  </si>
  <si>
    <t>Ethiopia</t>
  </si>
  <si>
    <t>Median 27</t>
  </si>
  <si>
    <t>https://www.hindawi.com/journals/ije/2019/4178241/</t>
  </si>
  <si>
    <t>Mongolia</t>
  </si>
  <si>
    <t>60's</t>
  </si>
  <si>
    <t>https://www.ncbi.nlm.nih.gov/pmc/articles/PMC4708693/</t>
  </si>
  <si>
    <t>only the guys who came to an andrology clinic</t>
  </si>
  <si>
    <t>2015 published</t>
  </si>
  <si>
    <t>Baku</t>
  </si>
  <si>
    <t>Azerbaijan</t>
  </si>
  <si>
    <t>Mean 52.1</t>
  </si>
  <si>
    <t>https://permmedjournal.ru/2075-082X/article/view/29099</t>
  </si>
  <si>
    <t>Gender differences renin-angiotensin-aldosterone system and its relation to humoral factors in patients with arterial hypertension</t>
  </si>
  <si>
    <t>Djutitsa</t>
  </si>
  <si>
    <t>Cameroon</t>
  </si>
  <si>
    <t>https://onlinelibrary.wiley.com/doi/abs/10.1002/tox.20656</t>
  </si>
  <si>
    <t>Control. Pesticide exposed farmers were a bit lower.</t>
  </si>
  <si>
    <t>Accra</t>
  </si>
  <si>
    <t>Ghana</t>
  </si>
  <si>
    <t>46-72</t>
  </si>
  <si>
    <t>https://www.tandfonline.com/doi/full/10.1080/13685538.2016.1272101</t>
  </si>
  <si>
    <t>2010 - 2013</t>
  </si>
  <si>
    <t>Tashkent</t>
  </si>
  <si>
    <t>Uzbekistan</t>
  </si>
  <si>
    <t>Mean ~32</t>
  </si>
  <si>
    <t>https://cyberleninka.ru/article/n/funktsionalnoe-sostoyanie-sistemy-gipofiz-gonady-u-muzhchin-s-neaktivnymi-adenomami-gipofiza-i-defitsitom-gormona-rosta-u-vzroslyh/viewer</t>
  </si>
  <si>
    <t>They don't describe the control group, but my best guess from what they say is this.</t>
  </si>
  <si>
    <t>Bundi people - highlands - "rural"</t>
  </si>
  <si>
    <t>PNG - Bundi people - highlands - "rural"</t>
  </si>
  <si>
    <t>21-24</t>
  </si>
  <si>
    <t>https://web.archive.org/web/20060909133059/http://webdrive.service.emory.edu/groups/research/lchb/PUBLICATIONS%20Worthman/PUBLICATIONS%20CMW%201993/Differences%20in%20endocrine.pdf</t>
  </si>
  <si>
    <t>Zemel B, Worthman C, &amp; Jenkins C. (1993). Differences in endocrine status associated with urban-rural patterns of growth and maturation in Bundi (Gende-speaking) adolescents of Papua New Guinea In Schell L, Smith N, &amp; Bilsborough A. (Eds.), Urban Health and Ecology in the Third World (pp. 38–60). Cambridge: Cambridge University Press.</t>
  </si>
  <si>
    <t>quoted in here: https://pubmed.ncbi.nlm.nih.gov/28597487/ and in here: https://books.google.com/books?id=6E_nCwAAQBAJ&amp;pg=PA163&amp;lpg=PA163&amp;dq=Differences+in+endocrine+status+associated+with+urban-rural+patterns+of+growth+and+maturation+in+Bundi+(Gende-speaking)+adolescents+of+Papua+New&amp;source=bl&amp;ots=7p-TqevvFb&amp;sig=ACfU3U3HrU1LZToVc4f5alHiIJvB2OxYzg&amp;hl=en&amp;sa=X&amp;ved=2ahUKEwj35svHt_P1AhWHlIkEHccyDHIQ6AF6BAgKEAM#v=onepage&amp;q=Differences%20in%20endocrine%20status%20associated%20with%20urban-rural%20patterns%20of%20growth%20and%20maturation%20in%20Bundi%20(Gende-speaking)%20adolescents%20of%20Papua%20New&amp;f=false</t>
  </si>
  <si>
    <t>2016 (Sept) - 2017 (march)</t>
  </si>
  <si>
    <t>South Kivu province</t>
  </si>
  <si>
    <t>DR Congo</t>
  </si>
  <si>
    <t>Mean 63</t>
  </si>
  <si>
    <t>26.2 "ng/ml" - but I think they mean nmol/l - that's 756 ng/dl</t>
  </si>
  <si>
    <t>https://pubmed.ncbi.nlm.nih.gov/30641805/</t>
  </si>
  <si>
    <t>2016 (Jan - Dec)</t>
  </si>
  <si>
    <t>Peshawar</t>
  </si>
  <si>
    <t>Peshawar, Pakistan (Pashtun area)</t>
  </si>
  <si>
    <t>18-25</t>
  </si>
  <si>
    <t>https://mail.jmedsci.com/index.php/Jmedsci/article/view/86/75</t>
  </si>
  <si>
    <t>THE TESTOSTERONE STATUS IN OVERWEIGHT YOUNG ADULTS OF PESHAWAR - Ubaid ur Rehaman, Sadaf Durrani, Ubaidullah, Sabia Ali, Muddassir Ahmad Khan, Saif Ur Rahman Wazir</t>
  </si>
  <si>
    <t>1992 (July - August)</t>
  </si>
  <si>
    <t>Turkana pastoralists, in "lower thirdofTurkanaDistrict" in northern kenya</t>
  </si>
  <si>
    <t>mean 45.4</t>
  </si>
  <si>
    <t>https://onlinelibrary.wiley.com/doi/abs/10.1002/ajhb.20468</t>
  </si>
  <si>
    <t>2015 (Dec) - 2016 (May)</t>
  </si>
  <si>
    <t>Jamshoro</t>
  </si>
  <si>
    <t>q369</t>
  </si>
  <si>
    <t>http://ojs.lumhs.edu.pk/index.php/jlumhs/article/view/606</t>
  </si>
  <si>
    <t>2016 (July 7) - 2018 (Dec 30)</t>
  </si>
  <si>
    <t>Kanpur</t>
  </si>
  <si>
    <t>q371</t>
  </si>
  <si>
    <t>https://www.msjonline.org/index.php/ijrms/article/viewFile/6611/4782</t>
  </si>
  <si>
    <t>Barbacena, Minas Gerais</t>
  </si>
  <si>
    <t>20-30</t>
  </si>
  <si>
    <t>q390</t>
  </si>
  <si>
    <t>https://www.scielo.br/j/jbpml/a/rYNw73rZVmBchkxTPmgyptF/?format=pdf</t>
  </si>
  <si>
    <t>Evaluation of the influence of pre-analytical factors on total testosterone levels in healthy young men</t>
  </si>
  <si>
    <t>2017 (June) - 2018 (June)</t>
  </si>
  <si>
    <t>Basra</t>
  </si>
  <si>
    <t>q393</t>
  </si>
  <si>
    <t>https://www.spandidos-publications.com/10.3892/br.2020.1319</t>
  </si>
  <si>
    <t>Campinas</t>
  </si>
  <si>
    <t>mean 56.18</t>
  </si>
  <si>
    <t>q411</t>
  </si>
  <si>
    <t>https://link.springer.com/article/10.1007/s11255-020-02425-x</t>
  </si>
  <si>
    <t>2014 - 2020</t>
  </si>
  <si>
    <t>Feira de Santana, Bahia</t>
  </si>
  <si>
    <t>q448</t>
  </si>
  <si>
    <t>http://periodicos.uefs.br/index.php/semic/article/view/7089</t>
  </si>
  <si>
    <t>ASSOCIAÇÃO ENTRE DEFICIÊNCIA DE TESTOSTERONA E HIPERTENSÃO ARTERIAL NA REGIÃO METROPOLITANA DE FEIRA DE SANTANA-BA</t>
  </si>
  <si>
    <t>2018 (Jan) - 2020 (Jan)</t>
  </si>
  <si>
    <t>Kolkata</t>
  </si>
  <si>
    <t>Mean 35.8</t>
  </si>
  <si>
    <t>q450</t>
  </si>
  <si>
    <t>https://nilanjansengupta.com/wp-content/uploads/2021/04/Obesity-humoral-changes.pdf</t>
  </si>
  <si>
    <t>Nnewi, Anambra State</t>
  </si>
  <si>
    <t>q452</t>
  </si>
  <si>
    <t>https://www.nepjol.info/index.php/AJMS/article/view/22505</t>
  </si>
  <si>
    <t>Legian Village, Kuta, Bali</t>
  </si>
  <si>
    <t>Mean 46.41</t>
  </si>
  <si>
    <t>q466</t>
  </si>
  <si>
    <t>https://biomedpharmajournal.org/vol10no4/correlation-of-total-testosterone-and-sex-hormone-binding-globuline-level-with-abdominal-obesity-in-male-population-of-legian-village-kuta-bali-indonesia/</t>
  </si>
  <si>
    <t>2016 (April - June)</t>
  </si>
  <si>
    <t>Bhopal and Pune</t>
  </si>
  <si>
    <t>q475</t>
  </si>
  <si>
    <t>https://www.ncbi.nlm.nih.gov/pmc/articles/PMC6750292/</t>
  </si>
  <si>
    <t>these are baseline measures, but ashwaganda was found to raise testosterone a good bit - maybe 15%</t>
  </si>
  <si>
    <t xml:space="preserve">Calabar </t>
  </si>
  <si>
    <t>Mean 44</t>
  </si>
  <si>
    <t>q487</t>
  </si>
  <si>
    <t>https://www.researchgate.net/profile/Ubong-Anwana/publication/327103011_Testosterone_and_Blood_Pressure_Levels_in_Prehypertensive_Men_in_Calabar_Nigeria/links/5b782f714585151fd11d9b2e/Testosterone-and-Blood-Pressure-Levels-in-Prehypertensive-Men-in-Calabar-Nigeria.pdf</t>
  </si>
  <si>
    <t>2017 (Nov) - 2018 (April)</t>
  </si>
  <si>
    <t>Amara city, Misan province</t>
  </si>
  <si>
    <t>Mean 49.58</t>
  </si>
  <si>
    <t>q509</t>
  </si>
  <si>
    <t>https://www.researchgate.net/publication/339254030_Association_between_metabolic_syndrome_MetS_and_benign_prostatic_hyperplasia_BPH_in_Amara_city_Iraq</t>
  </si>
  <si>
    <t>Hyderabad</t>
  </si>
  <si>
    <t>q511</t>
  </si>
  <si>
    <t>https://www.ijcap.org/journal-article-file/1883</t>
  </si>
  <si>
    <t xml:space="preserve">Effect of Testosterone and Estrogen Ratio - An indicator of Benign Prostatic Hyperplasia (BPH) </t>
  </si>
  <si>
    <t>2017 (August) - 2018 (June)</t>
  </si>
  <si>
    <t>Makassar</t>
  </si>
  <si>
    <t>Mean 21.01</t>
  </si>
  <si>
    <t>q518</t>
  </si>
  <si>
    <t>https://sciendo.com/pdf/10.2478/rjim-2020-0004</t>
  </si>
  <si>
    <t>Jakarta</t>
  </si>
  <si>
    <t>Mean 43.4</t>
  </si>
  <si>
    <t>q521</t>
  </si>
  <si>
    <t>https://www.bibliomed.org/mnsfulltext/67/67-1450413531.pdf?1640218958</t>
  </si>
  <si>
    <t>Rohtak</t>
  </si>
  <si>
    <t>Mean 59.88</t>
  </si>
  <si>
    <t>q565</t>
  </si>
  <si>
    <t>https://cjn.tums.ac.ir/article_39978.html</t>
  </si>
  <si>
    <t>South Punjab</t>
  </si>
  <si>
    <t>Mean 25</t>
  </si>
  <si>
    <t>q567</t>
  </si>
  <si>
    <t>http://pjp.pps.org.pk/index.php/PJP/article/view/1081</t>
  </si>
  <si>
    <t>2016 (Sept)  - 2017 (March)</t>
  </si>
  <si>
    <t>Musayyib</t>
  </si>
  <si>
    <t>17-42</t>
  </si>
  <si>
    <t>q585</t>
  </si>
  <si>
    <t>https://www.jpsr.pharmainfo.in/Documents/Volumes/vol10Issue09/jpsr10091858.pdf</t>
  </si>
  <si>
    <t>Al-Najaf</t>
  </si>
  <si>
    <t>45-75</t>
  </si>
  <si>
    <t>q603</t>
  </si>
  <si>
    <t>https://medicopublication.com/index.php/ijfmt/article/view/16264</t>
  </si>
  <si>
    <t>Assiut</t>
  </si>
  <si>
    <t>Mean 35.6</t>
  </si>
  <si>
    <t>q613</t>
  </si>
  <si>
    <t>https://ejb.springeropen.com/track/pdf/10.4103/ejb.ejb_15_18.pdf</t>
  </si>
  <si>
    <t>2017 (April - Nov)</t>
  </si>
  <si>
    <t>Cairo</t>
  </si>
  <si>
    <t>Mean 29</t>
  </si>
  <si>
    <t>q632</t>
  </si>
  <si>
    <t>https://www.researchgate.net/profile/Mahmoud-Rageh-2/publication/331357132_Evaluation_of_Serum_Testosterone_Level_in_Male_Patients_with_Tinea_Corporis_and_Cruris_versus_Normal_Subjects_A_Comparative_Study/links/5c75819992851c695043a64a/Evaluation-of-Serum-Testosterone-Level-in-Male-Patients-with-Tinea-Corporis-and-Cruris-versus-Normal-Subjects-A-Comparative-Study.pdf</t>
  </si>
  <si>
    <t>Ibadan</t>
  </si>
  <si>
    <t>18-64, mean 39.08</t>
  </si>
  <si>
    <t>q638</t>
  </si>
  <si>
    <t>https://www.ajol.info/index.php/ajbr/article/view/155641</t>
  </si>
  <si>
    <t>"50 students  and staff  from the University College Hospital, Ibadan  with no occupational exposure to heavy metals  (control)"</t>
  </si>
  <si>
    <t>published 2020</t>
  </si>
  <si>
    <t>average of madrassa and secular students in Peshawar or Abbottabad probably</t>
  </si>
  <si>
    <t>average</t>
  </si>
  <si>
    <t>q638.5</t>
  </si>
  <si>
    <t>https://www.researchgate.net/profile/Syed-Habib-6/publication/347943033_Comparison_Of_Serum_Testosterone_Levels_Among_Students_Studying_In_Religious_Institutions_And_Non-Religious_Institutions/links/5fef0f66a6fdccdcb81ecb1e/Comparison-Of-Serum-Testosterone-Levels-Among-Students-Studying-In-Religious-Institutions-And-Non-Religious-Institutions.pdf</t>
  </si>
  <si>
    <t>13% of all students are higher than 1200, wow</t>
  </si>
  <si>
    <t>18-60</t>
  </si>
  <si>
    <t>q641</t>
  </si>
  <si>
    <t>https://www.ajol.info/index.php/ajbr/article/view/150277</t>
  </si>
  <si>
    <t>2016 (April) - 2019 (March)</t>
  </si>
  <si>
    <t>Rawalpindi</t>
  </si>
  <si>
    <t>Mean 34.12</t>
  </si>
  <si>
    <t>q709</t>
  </si>
  <si>
    <t>http://pjp.pps.org.pk/index.php/PJP/article/view/1224</t>
  </si>
  <si>
    <t>Emene, Enugu State</t>
  </si>
  <si>
    <t>q817</t>
  </si>
  <si>
    <t>https://www.researchgate.net/publication/326863468_Effect_of_Green_Tea_Supplementation_on_Blood_Cadmium_and_Male_Sex_Hormone_Levels_in_Automobile_Workers_in_Emene_Enugu_State_Nigeria</t>
  </si>
  <si>
    <t>control, "civil servants and students" - non-cadmium-exposed</t>
  </si>
  <si>
    <t>21-90 (mean 37.9)</t>
  </si>
  <si>
    <t>q858</t>
  </si>
  <si>
    <t>https://www.researchgate.net/publication/292049794_Male_Sexual_Dysfunction_Leptin_Pituitary_and_Gonadal_Hormones_in_Nigerian_Males_with_Metabolic_Syndrome_and_Type_2_Diabetes_Mellitus</t>
  </si>
  <si>
    <t>Bundi people - "urban"</t>
  </si>
  <si>
    <t>PNG - Bundi people - "urban"</t>
  </si>
  <si>
    <t>Cerro de Pasco</t>
  </si>
  <si>
    <t>Cerro de Pasco, Peru (4340m altitude)</t>
  </si>
  <si>
    <t>18-65</t>
  </si>
  <si>
    <t>https://www.ncbi.nlm.nih.gov/pmc/articles/PMC6014050/</t>
  </si>
  <si>
    <t>SFA/PUFA</t>
  </si>
  <si>
    <r>
      <rPr>
        <rFont val="Arial"/>
      </rPr>
      <t xml:space="preserve">PUFA consumption - </t>
    </r>
    <r>
      <rPr>
        <rFont val="Arial"/>
        <color rgb="FF1155CC"/>
        <u/>
      </rPr>
      <t>https://www.bmj.com/content/bmj/suppl/2014/04/15/bmj.g2272.DC1/micr013795.wt1_default.pdf</t>
    </r>
  </si>
  <si>
    <r>
      <rPr>
        <rFont val="Arial"/>
      </rPr>
      <t xml:space="preserve">Pesticide Consumption Index - </t>
    </r>
    <r>
      <rPr>
        <rFont val="Arial"/>
        <color rgb="FF1155CC"/>
        <u/>
      </rPr>
      <t>https://hal.archives-ouvertes.fr/hal-01284272/document</t>
    </r>
  </si>
  <si>
    <t>https://microbiomejournal.biomedcentral.com/articles/10.1186/s40168-020-00913-x</t>
  </si>
  <si>
    <t>i think its in a supplementary table that i can get</t>
  </si>
</sst>
</file>

<file path=xl/styles.xml><?xml version="1.0" encoding="utf-8"?>
<styleSheet xmlns="http://schemas.openxmlformats.org/spreadsheetml/2006/main" xmlns:x14ac="http://schemas.microsoft.com/office/spreadsheetml/2009/9/ac" xmlns:mc="http://schemas.openxmlformats.org/markup-compatibility/2006">
  <fonts count="12">
    <font>
      <sz val="10.0"/>
      <color rgb="FF000000"/>
      <name val="Arial"/>
    </font>
    <font>
      <color theme="1"/>
      <name val="Arial"/>
    </font>
    <font>
      <u/>
      <color rgb="FF1155CC"/>
      <name val="Arial"/>
    </font>
    <font>
      <u/>
      <color rgb="FF1155CC"/>
      <name val="Arial"/>
    </font>
    <font>
      <u/>
      <color rgb="FF1155CC"/>
      <name val="Arial"/>
    </font>
    <font>
      <u/>
      <color rgb="FF1155CC"/>
      <name val="Arial"/>
    </font>
    <font>
      <b/>
      <color theme="1"/>
      <name val="Arial"/>
    </font>
    <font>
      <b/>
      <u/>
      <color rgb="FF1155CC"/>
      <name val="Arial"/>
    </font>
    <font>
      <b/>
      <u/>
      <color rgb="FF1155CC"/>
      <name val="Arial"/>
    </font>
    <font>
      <u/>
      <color rgb="FF0000FF"/>
      <name val="Arial"/>
    </font>
    <font>
      <b/>
      <u/>
      <color rgb="FF1155CC"/>
      <name val="Arial"/>
    </font>
    <font>
      <color theme="1"/>
      <name val="Sans-serif"/>
    </font>
  </fonts>
  <fills count="2">
    <fill>
      <patternFill patternType="none"/>
    </fill>
    <fill>
      <patternFill patternType="lightGray"/>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readingOrder="0" vertical="bottom"/>
    </xf>
    <xf borderId="0" fillId="0" fontId="1" numFmtId="0" xfId="0" applyAlignment="1" applyFont="1">
      <alignment horizontal="right" vertical="bottom"/>
    </xf>
    <xf borderId="0" fillId="0" fontId="2" numFmtId="0" xfId="0" applyAlignment="1" applyFont="1">
      <alignment vertical="bottom"/>
    </xf>
    <xf borderId="1" fillId="0" fontId="1" numFmtId="0" xfId="0" applyAlignment="1" applyBorder="1" applyFont="1">
      <alignment shrinkToFit="0" vertical="bottom" wrapText="0"/>
    </xf>
    <xf borderId="1" fillId="0" fontId="1" numFmtId="0" xfId="0" applyAlignment="1" applyBorder="1" applyFont="1">
      <alignment vertical="bottom"/>
    </xf>
    <xf borderId="0" fillId="0" fontId="1" numFmtId="0" xfId="0" applyAlignment="1" applyFont="1">
      <alignment vertical="bottom"/>
    </xf>
    <xf borderId="0" fillId="0" fontId="1" numFmtId="0" xfId="0" applyAlignment="1" applyFont="1">
      <alignment horizontal="right" readingOrder="0" vertical="bottom"/>
    </xf>
    <xf borderId="1" fillId="0" fontId="3" numFmtId="0" xfId="0" applyAlignment="1" applyBorder="1" applyFont="1">
      <alignment shrinkToFit="0" vertical="bottom" wrapText="0"/>
    </xf>
    <xf borderId="0" fillId="0" fontId="1" numFmtId="0" xfId="0" applyAlignment="1" applyFont="1">
      <alignment horizontal="right" vertical="bottom"/>
    </xf>
    <xf borderId="0" fillId="0" fontId="1" numFmtId="0" xfId="0" applyAlignment="1" applyFont="1">
      <alignment readingOrder="0" shrinkToFit="0" vertical="bottom" wrapText="0"/>
    </xf>
    <xf borderId="0" fillId="0" fontId="1" numFmtId="0" xfId="0" applyAlignment="1" applyFont="1">
      <alignment shrinkToFit="0" vertical="bottom" wrapText="0"/>
    </xf>
    <xf borderId="0" fillId="0" fontId="4" numFmtId="0" xfId="0" applyAlignment="1" applyFont="1">
      <alignment shrinkToFit="0" vertical="bottom" wrapText="0"/>
    </xf>
    <xf borderId="1" fillId="0" fontId="5" numFmtId="0" xfId="0" applyAlignment="1" applyBorder="1" applyFont="1">
      <alignment vertical="bottom"/>
    </xf>
    <xf borderId="0" fillId="0" fontId="6" numFmtId="0" xfId="0" applyAlignment="1" applyFont="1">
      <alignment horizontal="right" vertical="bottom"/>
    </xf>
    <xf borderId="0" fillId="0" fontId="6" numFmtId="0" xfId="0" applyAlignment="1" applyFont="1">
      <alignment vertical="bottom"/>
    </xf>
    <xf borderId="1" fillId="0" fontId="7" numFmtId="0" xfId="0" applyAlignment="1" applyBorder="1" applyFont="1">
      <alignment shrinkToFit="0" vertical="bottom" wrapText="0"/>
    </xf>
    <xf borderId="1" fillId="0" fontId="1" numFmtId="0" xfId="0" applyAlignment="1" applyBorder="1" applyFont="1">
      <alignment horizontal="right" vertical="bottom"/>
    </xf>
    <xf borderId="1" fillId="0" fontId="1" numFmtId="0" xfId="0" applyAlignment="1" applyBorder="1" applyFont="1">
      <alignment horizontal="right" readingOrder="0" vertical="bottom"/>
    </xf>
    <xf borderId="1" fillId="0" fontId="1" numFmtId="0" xfId="0" applyAlignment="1" applyBorder="1" applyFont="1">
      <alignment readingOrder="0" vertical="bottom"/>
    </xf>
    <xf borderId="0" fillId="0" fontId="1" numFmtId="0" xfId="0" applyAlignment="1" applyFont="1">
      <alignment readingOrder="0"/>
    </xf>
    <xf borderId="1" fillId="0" fontId="1" numFmtId="0" xfId="0" applyBorder="1" applyFont="1"/>
    <xf borderId="1" fillId="0" fontId="1" numFmtId="0" xfId="0" applyAlignment="1" applyBorder="1" applyFont="1">
      <alignment vertical="bottom"/>
    </xf>
    <xf borderId="0" fillId="0" fontId="8" numFmtId="0" xfId="0" applyAlignment="1" applyFont="1">
      <alignment shrinkToFit="0" vertical="bottom" wrapText="0"/>
    </xf>
    <xf borderId="1" fillId="0" fontId="6" numFmtId="0" xfId="0" applyAlignment="1" applyBorder="1" applyFont="1">
      <alignment shrinkToFit="0" vertical="bottom" wrapText="0"/>
    </xf>
    <xf borderId="0" fillId="0" fontId="1" numFmtId="3" xfId="0" applyAlignment="1" applyFont="1" applyNumberFormat="1">
      <alignment horizontal="right" readingOrder="0" vertical="bottom"/>
    </xf>
    <xf borderId="0" fillId="0" fontId="6" numFmtId="0" xfId="0" applyAlignment="1" applyFont="1">
      <alignment horizontal="right" readingOrder="0" vertical="bottom"/>
    </xf>
    <xf borderId="0" fillId="0" fontId="9" numFmtId="0" xfId="0" applyAlignment="1" applyFont="1">
      <alignment readingOrder="0" vertical="bottom"/>
    </xf>
    <xf borderId="1" fillId="0" fontId="10" numFmtId="0" xfId="0" applyAlignment="1" applyBorder="1" applyFont="1">
      <alignment vertical="bottom"/>
    </xf>
    <xf borderId="0" fillId="0" fontId="11"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PUFA</a:t>
            </a:r>
          </a:p>
        </c:rich>
      </c:tx>
      <c:overlay val="0"/>
    </c:title>
    <c:plotArea>
      <c:layout/>
      <c:scatterChart>
        <c:scatterStyle val="lineMarker"/>
        <c:varyColors val="0"/>
        <c:ser>
          <c:idx val="0"/>
          <c:order val="0"/>
          <c:spPr>
            <a:ln>
              <a:noFill/>
            </a:ln>
          </c:spPr>
          <c:marker>
            <c:symbol val="circle"/>
            <c:size val="7"/>
            <c:spPr>
              <a:solidFill>
                <a:schemeClr val="accent1"/>
              </a:solidFill>
              <a:ln cmpd="sng">
                <a:solidFill>
                  <a:schemeClr val="accent1"/>
                </a:solidFill>
              </a:ln>
            </c:spPr>
          </c:marker>
          <c:trendline>
            <c:name/>
            <c:spPr>
              <a:ln w="19050">
                <a:solidFill>
                  <a:srgbClr val="000000"/>
                </a:solidFill>
              </a:ln>
            </c:spPr>
            <c:trendlineType val="linear"/>
            <c:dispRSqr val="0"/>
            <c:dispEq val="0"/>
          </c:trendline>
          <c:xVal>
            <c:numRef>
              <c:f>Sheet1!$P$1:$P$839</c:f>
            </c:numRef>
          </c:xVal>
          <c:yVal>
            <c:numRef>
              <c:f>Sheet1!$F$1:$F$109</c:f>
              <c:numCache/>
            </c:numRef>
          </c:yVal>
        </c:ser>
        <c:dLbls>
          <c:showLegendKey val="0"/>
          <c:showVal val="0"/>
          <c:showCatName val="0"/>
          <c:showSerName val="0"/>
          <c:showPercent val="0"/>
          <c:showBubbleSize val="0"/>
        </c:dLbls>
        <c:axId val="1640207136"/>
        <c:axId val="1196355001"/>
      </c:scatterChart>
      <c:valAx>
        <c:axId val="1640207136"/>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Count</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96355001"/>
      </c:valAx>
      <c:valAx>
        <c:axId val="11963550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640207136"/>
      </c:valAx>
    </c:plotArea>
    <c:legend>
      <c:legendPos val="r"/>
      <c:overlay val="0"/>
      <c:txPr>
        <a:bodyPr/>
        <a:lstStyle/>
        <a:p>
          <a:pPr lvl="0">
            <a:defRPr b="0">
              <a:solidFill>
                <a:srgbClr val="1A1A1A"/>
              </a:solidFill>
              <a:latin typeface="+mn-lt"/>
            </a:defRPr>
          </a:pPr>
        </a:p>
      </c:txPr>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Agricultural "Chemical Additions"</a:t>
            </a:r>
          </a:p>
        </c:rich>
      </c:tx>
      <c:overlay val="0"/>
    </c:title>
    <c:plotArea>
      <c:layout/>
      <c:scatterChart>
        <c:scatterStyle val="lineMarker"/>
        <c:varyColors val="0"/>
        <c:ser>
          <c:idx val="0"/>
          <c:order val="0"/>
          <c:spPr>
            <a:ln>
              <a:noFill/>
            </a:ln>
          </c:spPr>
          <c:marker>
            <c:symbol val="circle"/>
            <c:size val="7"/>
            <c:spPr>
              <a:solidFill>
                <a:srgbClr val="38761D"/>
              </a:solidFill>
              <a:ln cmpd="sng">
                <a:solidFill>
                  <a:srgbClr val="38761D"/>
                </a:solidFill>
              </a:ln>
            </c:spPr>
          </c:marker>
          <c:trendline>
            <c:name/>
            <c:spPr>
              <a:ln w="19050">
                <a:solidFill>
                  <a:srgbClr val="274E13"/>
                </a:solidFill>
              </a:ln>
            </c:spPr>
            <c:trendlineType val="linear"/>
            <c:dispRSqr val="0"/>
            <c:dispEq val="0"/>
          </c:trendline>
          <c:xVal>
            <c:numRef>
              <c:f>Sheet1!$Q$1:$Q$839</c:f>
            </c:numRef>
          </c:xVal>
          <c:yVal>
            <c:numRef>
              <c:f>Sheet1!$F$1:$F$839</c:f>
              <c:numCache/>
            </c:numRef>
          </c:yVal>
        </c:ser>
        <c:dLbls>
          <c:showLegendKey val="0"/>
          <c:showVal val="0"/>
          <c:showCatName val="0"/>
          <c:showSerName val="0"/>
          <c:showPercent val="0"/>
          <c:showBubbleSize val="0"/>
        </c:dLbls>
        <c:axId val="113942561"/>
        <c:axId val="1371885829"/>
      </c:scatterChart>
      <c:valAx>
        <c:axId val="113942561"/>
        <c:scaling>
          <c:orientation val="minMax"/>
        </c:scaling>
        <c:delete val="0"/>
        <c:axPos val="b"/>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371885829"/>
        <c:majorUnit val="1.0"/>
        <c:minorUnit val="1.0"/>
      </c:valAx>
      <c:valAx>
        <c:axId val="1371885829"/>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113942561"/>
      </c:valAx>
    </c:plotArea>
    <c:legend>
      <c:legendPos val="r"/>
      <c:overlay val="0"/>
      <c:txPr>
        <a:bodyPr/>
        <a:lstStyle/>
        <a:p>
          <a:pPr lvl="0">
            <a:defRPr b="0">
              <a:solidFill>
                <a:srgbClr val="1A1A1A"/>
              </a:solidFill>
              <a:latin typeface="+mn-lt"/>
            </a:defRPr>
          </a:pPr>
        </a:p>
      </c:txPr>
    </c:legend>
    <c:plotVisOnly val="1"/>
  </c:char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xdr:col>
      <xdr:colOff>714375</xdr:colOff>
      <xdr:row>83</xdr:row>
      <xdr:rowOff>76200</xdr:rowOff>
    </xdr:from>
    <xdr:ext cx="5619750" cy="47910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oneCellAnchor>
    <xdr:from>
      <xdr:col>6</xdr:col>
      <xdr:colOff>838200</xdr:colOff>
      <xdr:row>98</xdr:row>
      <xdr:rowOff>9525</xdr:rowOff>
    </xdr:from>
    <xdr:ext cx="5029200" cy="5191125"/>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www.researchgate.net/publication/233422468_Exploring_the_pathophysiology_of_hypogonadism_in_men_with_type_2_diabetes_Kisspeptin-10_stimulates_serum_testosterone_and_LH_secretion_in_men_with_type_2_diabetes_and_mild_biochemical_hypogonadism" TargetMode="External"/><Relationship Id="rId42" Type="http://schemas.openxmlformats.org/officeDocument/2006/relationships/hyperlink" Target="https://vjde.vn/journal/article/view/79" TargetMode="External"/><Relationship Id="rId41" Type="http://schemas.openxmlformats.org/officeDocument/2006/relationships/hyperlink" Target="https://sites.kowsarpub.com/ijem/articles/74995.html" TargetMode="External"/><Relationship Id="rId44" Type="http://schemas.openxmlformats.org/officeDocument/2006/relationships/hyperlink" Target="https://journals.sagepub.com/doi/pdf/10.1177/1934578X1300800112" TargetMode="External"/><Relationship Id="rId43" Type="http://schemas.openxmlformats.org/officeDocument/2006/relationships/hyperlink" Target="https://www.mdpi.com/2073-8994/9/5/72" TargetMode="External"/><Relationship Id="rId46" Type="http://schemas.openxmlformats.org/officeDocument/2006/relationships/hyperlink" Target="https://journals.co.za/doi/pdf/10.7196/SAMJ.2019.v109i12.13893" TargetMode="External"/><Relationship Id="rId45" Type="http://schemas.openxmlformats.org/officeDocument/2006/relationships/hyperlink" Target="https://journals.asm.org/doi/full/10.1128/mSystems.00660-19" TargetMode="External"/><Relationship Id="rId107" Type="http://schemas.openxmlformats.org/officeDocument/2006/relationships/drawing" Target="../drawings/drawing1.xml"/><Relationship Id="rId106" Type="http://schemas.openxmlformats.org/officeDocument/2006/relationships/hyperlink" Target="https://microbiomejournal.biomedcentral.com/articles/10.1186/s40168-020-00913-x" TargetMode="External"/><Relationship Id="rId105" Type="http://schemas.openxmlformats.org/officeDocument/2006/relationships/hyperlink" Target="https://hal.archives-ouvertes.fr/hal-01284272/document" TargetMode="External"/><Relationship Id="rId104" Type="http://schemas.openxmlformats.org/officeDocument/2006/relationships/hyperlink" Target="https://www.bmj.com/content/bmj/suppl/2014/04/15/bmj.g2272.DC1/micr013795.wt1_default.pdf" TargetMode="External"/><Relationship Id="rId48" Type="http://schemas.openxmlformats.org/officeDocument/2006/relationships/hyperlink" Target="https://www.ncbi.nlm.nih.gov/pmc/articles/PMC3872686/" TargetMode="External"/><Relationship Id="rId47" Type="http://schemas.openxmlformats.org/officeDocument/2006/relationships/hyperlink" Target="https://www.semanticscholar.org/paper/Alt%C3%A9ration-de-l%E2%80%99axe-hypophyso-gonadique-chez-les-de-Ati-Ati/ebaaa67ce6d7ea77731461c2a419dc8d41f8a6df" TargetMode="External"/><Relationship Id="rId49" Type="http://schemas.openxmlformats.org/officeDocument/2006/relationships/hyperlink" Target="https://www.endocrine-abstracts.org/ea/0070/abstracts/audio-eposter-presentations/bone-and-calcium/ea0070aep222/" TargetMode="External"/><Relationship Id="rId103" Type="http://schemas.openxmlformats.org/officeDocument/2006/relationships/hyperlink" Target="https://www.ncbi.nlm.nih.gov/pmc/articles/PMC6014050/" TargetMode="External"/><Relationship Id="rId102" Type="http://schemas.openxmlformats.org/officeDocument/2006/relationships/hyperlink" Target="https://web.archive.org/web/20060909133059/http://webdrive.service.emory.edu/groups/research/lchb/PUBLICATIONS%20Worthman/PUBLICATIONS%20CMW%201993/Differences%20in%20endocrine.pdf" TargetMode="External"/><Relationship Id="rId101" Type="http://schemas.openxmlformats.org/officeDocument/2006/relationships/hyperlink" Target="https://www.researchgate.net/publication/292049794_Male_Sexual_Dysfunction_Leptin_Pituitary_and_Gonadal_Hormones_in_Nigerian_Males_with_Metabolic_Syndrome_and_Type_2_Diabetes_Mellitus" TargetMode="External"/><Relationship Id="rId100" Type="http://schemas.openxmlformats.org/officeDocument/2006/relationships/hyperlink" Target="https://www.researchgate.net/publication/326863468_Effect_of_Green_Tea_Supplementation_on_Blood_Cadmium_and_Male_Sex_Hormone_Levels_in_Automobile_Workers_in_Emene_Enugu_State_Nigeria" TargetMode="External"/><Relationship Id="rId31" Type="http://schemas.openxmlformats.org/officeDocument/2006/relationships/hyperlink" Target="https://www.gastrores.org/index.php/Gastrores/article/view/532/607" TargetMode="External"/><Relationship Id="rId30" Type="http://schemas.openxmlformats.org/officeDocument/2006/relationships/hyperlink" Target="https://www.elsevier.es/en-revista-endocrinologia-nutricion-12-articulo-reference-ranges-for-serum-salivary-S1575092214002289" TargetMode="External"/><Relationship Id="rId33" Type="http://schemas.openxmlformats.org/officeDocument/2006/relationships/hyperlink" Target="https://elibrary.ru/item.asp?id=38227554" TargetMode="External"/><Relationship Id="rId32" Type="http://schemas.openxmlformats.org/officeDocument/2006/relationships/hyperlink" Target="https://wjmh.org/pdf/10.5534/wjmh.200066" TargetMode="External"/><Relationship Id="rId35" Type="http://schemas.openxmlformats.org/officeDocument/2006/relationships/hyperlink" Target="https://www.ncbi.nlm.nih.gov/pmc/articles/PMC6751991/" TargetMode="External"/><Relationship Id="rId34" Type="http://schemas.openxmlformats.org/officeDocument/2006/relationships/hyperlink" Target="https://www.researchgate.net/publication/325071661_Establishing_normal_values_of_total_testosterone_in_adult_healthy_men_by_the_use_of_four_immunometric_methods_and_liquid_chromatography-mass_spectrometry" TargetMode="External"/><Relationship Id="rId37" Type="http://schemas.openxmlformats.org/officeDocument/2006/relationships/hyperlink" Target="https://academic.oup.com/jcem/article/104/8/3148/5393291" TargetMode="External"/><Relationship Id="rId36" Type="http://schemas.openxmlformats.org/officeDocument/2006/relationships/hyperlink" Target="https://www.researchgate.net/profile/Zarchi-Hlaing/publication/335335479_EC_CARDIOLOGY_Research_Article_Serum_Testosterone_Level_and_Corrected_QT_Interval_QTc_in_Non-obese_and_Obese_Adult_Male_Subjects/links/5d5ee9c0a6fdcc55e8212638/EC-CARDIOLOGY-Research-Article-Serum-Testosterone-Level-and-Corrected-QT-Interval-QTc-in-Non-obese-and-Obese-Adult-Male-Subjects.pdf" TargetMode="External"/><Relationship Id="rId39" Type="http://schemas.openxmlformats.org/officeDocument/2006/relationships/hyperlink" Target="https://www.academia.edu/23121822/The_prevalence_of_Hypogonadism_among_diabetic_and_non_diabetic_men_in_Jordan" TargetMode="External"/><Relationship Id="rId38" Type="http://schemas.openxmlformats.org/officeDocument/2006/relationships/hyperlink" Target="https://www.endocrine-abstracts.org/ea/0070/ea0070AEP800" TargetMode="External"/><Relationship Id="rId20" Type="http://schemas.openxmlformats.org/officeDocument/2006/relationships/hyperlink" Target="https://onlinelibrary.wiley.com/doi/epdf/10.1002/art.40057" TargetMode="External"/><Relationship Id="rId22" Type="http://schemas.openxmlformats.org/officeDocument/2006/relationships/hyperlink" Target="https://www.ncbi.nlm.nih.gov/pmc/articles/PMC6961742/" TargetMode="External"/><Relationship Id="rId21" Type="http://schemas.openxmlformats.org/officeDocument/2006/relationships/hyperlink" Target="https://www.frontiersin.org/articles/10.3389/fphys.2018.01005/full" TargetMode="External"/><Relationship Id="rId24" Type="http://schemas.openxmlformats.org/officeDocument/2006/relationships/hyperlink" Target="https://www.researchgate.net/publication/344140974_Association_of_Low_Serum_Total_Testosterone_with_Carotid_Atherosclerosis_in_Male" TargetMode="External"/><Relationship Id="rId23" Type="http://schemas.openxmlformats.org/officeDocument/2006/relationships/hyperlink" Target="https://www.researchgate.net/publication/286445297_Effect_of_Sleep_Extension_on_the_Subsequent_Testosterone_Cortisol_and_Prolactin_Responses_to_Total_Sleep_Deprivation_and_Recovery" TargetMode="External"/><Relationship Id="rId26" Type="http://schemas.openxmlformats.org/officeDocument/2006/relationships/hyperlink" Target="https://gjphm.org/index.php/gjphm/article/view/74" TargetMode="External"/><Relationship Id="rId25" Type="http://schemas.openxmlformats.org/officeDocument/2006/relationships/hyperlink" Target="https://journals.plos.org/plosone/article?id=10.1371/journal.pone.0133637" TargetMode="External"/><Relationship Id="rId28" Type="http://schemas.openxmlformats.org/officeDocument/2006/relationships/hyperlink" Target="https://pubmed.ncbi.nlm.nih.gov/22844441/" TargetMode="External"/><Relationship Id="rId27" Type="http://schemas.openxmlformats.org/officeDocument/2006/relationships/hyperlink" Target="https://eprints.whiterose.ac.uk/172153/" TargetMode="External"/><Relationship Id="rId29" Type="http://schemas.openxmlformats.org/officeDocument/2006/relationships/hyperlink" Target="https://www.ncbi.nlm.nih.gov/pmc/articles/PMC6298450/" TargetMode="External"/><Relationship Id="rId95" Type="http://schemas.openxmlformats.org/officeDocument/2006/relationships/hyperlink" Target="https://www.researchgate.net/profile/Mahmoud-Rageh-2/publication/331357132_Evaluation_of_Serum_Testosterone_Level_in_Male_Patients_with_Tinea_Corporis_and_Cruris_versus_Normal_Subjects_A_Comparative_Study/links/5c75819992851c695043a64a/Evaluation-of-Serum-Testosterone-Level-in-Male-Patients-with-Tinea-Corporis-and-Cruris-versus-Normal-Subjects-A-Comparative-Study.pdf" TargetMode="External"/><Relationship Id="rId94" Type="http://schemas.openxmlformats.org/officeDocument/2006/relationships/hyperlink" Target="https://ejb.springeropen.com/track/pdf/10.4103/ejb.ejb_15_18.pdf" TargetMode="External"/><Relationship Id="rId97" Type="http://schemas.openxmlformats.org/officeDocument/2006/relationships/hyperlink" Target="https://www.researchgate.net/profile/Syed-Habib-6/publication/347943033_Comparison_Of_Serum_Testosterone_Levels_Among_Students_Studying_In_Religious_Institutions_And_Non-Religious_Institutions/links/5fef0f66a6fdccdcb81ecb1e/Comparison-Of-Serum-Testosterone-Levels-Among-Students-Studying-In-Religious-Institutions-And-Non-Religious-Institutions.pdf" TargetMode="External"/><Relationship Id="rId96" Type="http://schemas.openxmlformats.org/officeDocument/2006/relationships/hyperlink" Target="https://www.ajol.info/index.php/ajbr/article/view/155641" TargetMode="External"/><Relationship Id="rId11" Type="http://schemas.openxmlformats.org/officeDocument/2006/relationships/hyperlink" Target="https://staff-beta.najah.edu/media/published_research/2018/03/27/PSA_and_Testosterone_Serum_Levels_in_the_Middle_East_Is_there_a_Difference.pdf" TargetMode="External"/><Relationship Id="rId99" Type="http://schemas.openxmlformats.org/officeDocument/2006/relationships/hyperlink" Target="http://pjp.pps.org.pk/index.php/PJP/article/view/1224" TargetMode="External"/><Relationship Id="rId10" Type="http://schemas.openxmlformats.org/officeDocument/2006/relationships/hyperlink" Target="https://www.researchgate.net/publication/336970060_Testosterone_and_Cortisol_Responses_to_HIIT_and_Continuous_Aerobic_Exercise_in_Active_Young_Men" TargetMode="External"/><Relationship Id="rId98" Type="http://schemas.openxmlformats.org/officeDocument/2006/relationships/hyperlink" Target="https://www.ajol.info/index.php/ajbr/article/view/150277" TargetMode="External"/><Relationship Id="rId13" Type="http://schemas.openxmlformats.org/officeDocument/2006/relationships/hyperlink" Target="https://www.researchgate.net/publication/333603430_Acute_effects_of_very_low-volume_high-intensity_interval_training_on_muscular_fatigue_and_serum_testosterone_level_vary_according_to_age_and_training_status" TargetMode="External"/><Relationship Id="rId12" Type="http://schemas.openxmlformats.org/officeDocument/2006/relationships/hyperlink" Target="https://www.researchgate.net/publication/337912394_Sex_hormone_levels_in_drug-naive_first-episode_patients_with_psychosis" TargetMode="External"/><Relationship Id="rId91" Type="http://schemas.openxmlformats.org/officeDocument/2006/relationships/hyperlink" Target="http://pjp.pps.org.pk/index.php/PJP/article/view/1081" TargetMode="External"/><Relationship Id="rId90" Type="http://schemas.openxmlformats.org/officeDocument/2006/relationships/hyperlink" Target="https://cjn.tums.ac.ir/article_39978.html" TargetMode="External"/><Relationship Id="rId93" Type="http://schemas.openxmlformats.org/officeDocument/2006/relationships/hyperlink" Target="https://medicopublication.com/index.php/ijfmt/article/view/16264" TargetMode="External"/><Relationship Id="rId92" Type="http://schemas.openxmlformats.org/officeDocument/2006/relationships/hyperlink" Target="https://www.jpsr.pharmainfo.in/Documents/Volumes/vol10Issue09/jpsr10091858.pdf" TargetMode="External"/><Relationship Id="rId15" Type="http://schemas.openxmlformats.org/officeDocument/2006/relationships/hyperlink" Target="https://www.mdpi.com/2073-8994/9/5/72" TargetMode="External"/><Relationship Id="rId14" Type="http://schemas.openxmlformats.org/officeDocument/2006/relationships/hyperlink" Target="http://www.rjdnmd.org/index.php/RJDNMD/article/view/603/474" TargetMode="External"/><Relationship Id="rId17" Type="http://schemas.openxmlformats.org/officeDocument/2006/relationships/hyperlink" Target="http://scielo.sld.cu/scielo.php?pid=S1561-29532015000200003&amp;script=sci_arttext&amp;tlng=pt" TargetMode="External"/><Relationship Id="rId16" Type="http://schemas.openxmlformats.org/officeDocument/2006/relationships/hyperlink" Target="https://www.nature.com/articles/srep06189" TargetMode="External"/><Relationship Id="rId19" Type="http://schemas.openxmlformats.org/officeDocument/2006/relationships/hyperlink" Target="https://link.springer.com/article/10.1007/s40750-020-00160-2" TargetMode="External"/><Relationship Id="rId18" Type="http://schemas.openxmlformats.org/officeDocument/2006/relationships/hyperlink" Target="http://www.scielo.edu.uy/pdf/rmu/v37n4/1688-0390-rmu-37-04-e203.pdf" TargetMode="External"/><Relationship Id="rId84" Type="http://schemas.openxmlformats.org/officeDocument/2006/relationships/hyperlink" Target="https://www.ncbi.nlm.nih.gov/pmc/articles/PMC6750292/" TargetMode="External"/><Relationship Id="rId83" Type="http://schemas.openxmlformats.org/officeDocument/2006/relationships/hyperlink" Target="https://biomedpharmajournal.org/vol10no4/correlation-of-total-testosterone-and-sex-hormone-binding-globuline-level-with-abdominal-obesity-in-male-population-of-legian-village-kuta-bali-indonesia/" TargetMode="External"/><Relationship Id="rId86" Type="http://schemas.openxmlformats.org/officeDocument/2006/relationships/hyperlink" Target="https://www.researchgate.net/publication/339254030_Association_between_metabolic_syndrome_MetS_and_benign_prostatic_hyperplasia_BPH_in_Amara_city_Iraq" TargetMode="External"/><Relationship Id="rId85" Type="http://schemas.openxmlformats.org/officeDocument/2006/relationships/hyperlink" Target="https://www.researchgate.net/profile/Ubong-Anwana/publication/327103011_Testosterone_and_Blood_Pressure_Levels_in_Prehypertensive_Men_in_Calabar_Nigeria/links/5b782f714585151fd11d9b2e/Testosterone-and-Blood-Pressure-Levels-in-Prehypertensive-Men-in-Calabar-Nigeria.pdf" TargetMode="External"/><Relationship Id="rId88" Type="http://schemas.openxmlformats.org/officeDocument/2006/relationships/hyperlink" Target="https://sciendo.com/pdf/10.2478/rjim-2020-0004" TargetMode="External"/><Relationship Id="rId87" Type="http://schemas.openxmlformats.org/officeDocument/2006/relationships/hyperlink" Target="https://www.ijcap.org/journal-article-file/1883" TargetMode="External"/><Relationship Id="rId89" Type="http://schemas.openxmlformats.org/officeDocument/2006/relationships/hyperlink" Target="https://www.bibliomed.org/mnsfulltext/67/67-1450413531.pdf?1640218958" TargetMode="External"/><Relationship Id="rId80" Type="http://schemas.openxmlformats.org/officeDocument/2006/relationships/hyperlink" Target="http://periodicos.uefs.br/index.php/semic/article/view/7089" TargetMode="External"/><Relationship Id="rId82" Type="http://schemas.openxmlformats.org/officeDocument/2006/relationships/hyperlink" Target="https://www.nepjol.info/index.php/AJMS/article/view/22505" TargetMode="External"/><Relationship Id="rId81" Type="http://schemas.openxmlformats.org/officeDocument/2006/relationships/hyperlink" Target="https://nilanjansengupta.com/wp-content/uploads/2021/04/Obesity-humoral-changes.pdf" TargetMode="External"/><Relationship Id="rId1" Type="http://schemas.openxmlformats.org/officeDocument/2006/relationships/hyperlink" Target="http://cslnaskr.krena.kg/collections/uploads/%D0%A1%D0%B0%D0%B4%D1%8B%D0%BA%D0%BE%D0%B2%D0%B0%20%D0%93%D1%83%D0%BB%D1%8C%D0%BD%D1%83%D1%80%D0%B0%20%D0%A1%D1%83%D0%BB%D0%B0%D0%B9%D0%BC%D0%B0%D0%BD%D0%BE%D0%B2%D0%BD%D0%B0%202017.pdf" TargetMode="External"/><Relationship Id="rId2" Type="http://schemas.openxmlformats.org/officeDocument/2006/relationships/hyperlink" Target="http://ve.scielo.org/pdf/cs/v13n1/art07.pdf" TargetMode="External"/><Relationship Id="rId3" Type="http://schemas.openxmlformats.org/officeDocument/2006/relationships/hyperlink" Target="https://www.ncbi.nlm.nih.gov/pmc/articles/PMC5157077/" TargetMode="External"/><Relationship Id="rId4" Type="http://schemas.openxmlformats.org/officeDocument/2006/relationships/hyperlink" Target="https://books.google.com/books?id=6E_nCwAAQBAJ&amp;pg=PA163&amp;lpg=PA163&amp;dq=Differences+in+endocrine+status+associated+with+urban-rural+patterns+of+growth+and+maturation+in+Bundi+(Gende-speaking)+adolescents+of+Papua+New&amp;source=bl&amp;ots=7p-TqevvFb&amp;sig=ACfU3U3HrU1LZToVc4f5alHiIJvB2OxYzg&amp;hl=en&amp;sa=X&amp;ved=2ahUKEwj35svHt_P1AhWHlIkEHccyDHIQ6AF6BAgKEAM" TargetMode="External"/><Relationship Id="rId9" Type="http://schemas.openxmlformats.org/officeDocument/2006/relationships/hyperlink" Target="https://newjournal.ssmu.kz/upload/iblock/4fa/125_131_5_23_2021.pdf" TargetMode="External"/><Relationship Id="rId5" Type="http://schemas.openxmlformats.org/officeDocument/2006/relationships/hyperlink" Target="https://www.biomed.cas.cz/physiolres/pdf/62/62_67.pdf" TargetMode="External"/><Relationship Id="rId6" Type="http://schemas.openxmlformats.org/officeDocument/2006/relationships/hyperlink" Target="https://www.casopisvnitrnilekarstvi.cz/pdfs/vnl/2020/02/20.pdf" TargetMode="External"/><Relationship Id="rId7" Type="http://schemas.openxmlformats.org/officeDocument/2006/relationships/hyperlink" Target="https://www.ncbi.nlm.nih.gov/pmc/articles/PMC5167463/" TargetMode="External"/><Relationship Id="rId8" Type="http://schemas.openxmlformats.org/officeDocument/2006/relationships/hyperlink" Target="https://www.tandfonline.com/doi/10.1080/13685538.2019.1621832" TargetMode="External"/><Relationship Id="rId73" Type="http://schemas.openxmlformats.org/officeDocument/2006/relationships/hyperlink" Target="https://mail.jmedsci.com/index.php/Jmedsci/article/view/86/75" TargetMode="External"/><Relationship Id="rId72" Type="http://schemas.openxmlformats.org/officeDocument/2006/relationships/hyperlink" Target="https://pubmed.ncbi.nlm.nih.gov/30641805/" TargetMode="External"/><Relationship Id="rId75" Type="http://schemas.openxmlformats.org/officeDocument/2006/relationships/hyperlink" Target="http://ojs.lumhs.edu.pk/index.php/jlumhs/article/view/606" TargetMode="External"/><Relationship Id="rId74" Type="http://schemas.openxmlformats.org/officeDocument/2006/relationships/hyperlink" Target="https://onlinelibrary.wiley.com/doi/abs/10.1002/ajhb.20468" TargetMode="External"/><Relationship Id="rId77" Type="http://schemas.openxmlformats.org/officeDocument/2006/relationships/hyperlink" Target="https://www.scielo.br/j/jbpml/a/rYNw73rZVmBchkxTPmgyptF/?format=pdf" TargetMode="External"/><Relationship Id="rId76" Type="http://schemas.openxmlformats.org/officeDocument/2006/relationships/hyperlink" Target="https://www.msjonline.org/index.php/ijrms/article/viewFile/6611/4782" TargetMode="External"/><Relationship Id="rId79" Type="http://schemas.openxmlformats.org/officeDocument/2006/relationships/hyperlink" Target="https://link.springer.com/article/10.1007/s11255-020-02425-x" TargetMode="External"/><Relationship Id="rId78" Type="http://schemas.openxmlformats.org/officeDocument/2006/relationships/hyperlink" Target="https://www.spandidos-publications.com/10.3892/br.2020.1319" TargetMode="External"/><Relationship Id="rId71" Type="http://schemas.openxmlformats.org/officeDocument/2006/relationships/hyperlink" Target="https://web.archive.org/web/20060909133059/http://webdrive.service.emory.edu/groups/research/lchb/PUBLICATIONS%20Worthman/PUBLICATIONS%20CMW%201993/Differences%20in%20endocrine.pdf" TargetMode="External"/><Relationship Id="rId70" Type="http://schemas.openxmlformats.org/officeDocument/2006/relationships/hyperlink" Target="https://cyberleninka.ru/article/n/funktsionalnoe-sostoyanie-sistemy-gipofiz-gonady-u-muzhchin-s-neaktivnymi-adenomami-gipofiza-i-defitsitom-gormona-rosta-u-vzroslyh/viewer" TargetMode="External"/><Relationship Id="rId62" Type="http://schemas.openxmlformats.org/officeDocument/2006/relationships/hyperlink" Target="https://www.ncbi.nlm.nih.gov/pmc/articles/PMC7824351/" TargetMode="External"/><Relationship Id="rId61" Type="http://schemas.openxmlformats.org/officeDocument/2006/relationships/hyperlink" Target="http://vestnik.krsu.edu.kg/archive/9/579" TargetMode="External"/><Relationship Id="rId64" Type="http://schemas.openxmlformats.org/officeDocument/2006/relationships/hyperlink" Target="https://www.mdpi.com/2072-6643/13/6/2116/htm" TargetMode="External"/><Relationship Id="rId63" Type="http://schemas.openxmlformats.org/officeDocument/2006/relationships/hyperlink" Target="https://www.ncbi.nlm.nih.gov/pmc/articles/PMC3042754/" TargetMode="External"/><Relationship Id="rId66" Type="http://schemas.openxmlformats.org/officeDocument/2006/relationships/hyperlink" Target="https://www.ncbi.nlm.nih.gov/pmc/articles/PMC4708693/" TargetMode="External"/><Relationship Id="rId65" Type="http://schemas.openxmlformats.org/officeDocument/2006/relationships/hyperlink" Target="https://www.hindawi.com/journals/ije/2019/4178241/" TargetMode="External"/><Relationship Id="rId68" Type="http://schemas.openxmlformats.org/officeDocument/2006/relationships/hyperlink" Target="https://onlinelibrary.wiley.com/doi/abs/10.1002/tox.20656" TargetMode="External"/><Relationship Id="rId67" Type="http://schemas.openxmlformats.org/officeDocument/2006/relationships/hyperlink" Target="https://permmedjournal.ru/2075-082X/article/view/29099" TargetMode="External"/><Relationship Id="rId60" Type="http://schemas.openxmlformats.org/officeDocument/2006/relationships/hyperlink" Target="https://www.nel.edu/userfiles/articlesnew/1638113676_42_6_quan_403-pdf.pdf" TargetMode="External"/><Relationship Id="rId69" Type="http://schemas.openxmlformats.org/officeDocument/2006/relationships/hyperlink" Target="https://www.tandfonline.com/doi/full/10.1080/13685538.2016.1272101" TargetMode="External"/><Relationship Id="rId51" Type="http://schemas.openxmlformats.org/officeDocument/2006/relationships/hyperlink" Target="https://books.google.com/books?id=6E_nCwAAQBAJ&amp;pg=PA163&amp;lpg=PA163&amp;dq=Differences+in+endocrine+status+associated+with+urban-rural+patterns+of+growth+and+maturation+in+Bundi+(Gende-speaking)+adolescents+of+Papua+New&amp;source=bl&amp;ots=7p-TqevvFb&amp;sig=ACfU3U3HrU1LZToVc4f5alHiIJvB2OxYzg&amp;hl=en&amp;sa=X&amp;ved=2ahUKEwj35svHt_P1AhWHlIkEHccyDHIQ6AF6BAgKEAM" TargetMode="External"/><Relationship Id="rId50" Type="http://schemas.openxmlformats.org/officeDocument/2006/relationships/hyperlink" Target="https://www.ncbi.nlm.nih.gov/pmc/articles/PMC8491494/" TargetMode="External"/><Relationship Id="rId53" Type="http://schemas.openxmlformats.org/officeDocument/2006/relationships/hyperlink" Target="https://ir-library.ku.ac.ke/handle/123456789/22108" TargetMode="External"/><Relationship Id="rId52" Type="http://schemas.openxmlformats.org/officeDocument/2006/relationships/hyperlink" Target="https://www.frontiersin.org/articles/10.3389/fendo.2019.00914/full" TargetMode="External"/><Relationship Id="rId55" Type="http://schemas.openxmlformats.org/officeDocument/2006/relationships/hyperlink" Target="https://journals.plos.org/plosone/article?id=10.1371/journal.pone.0066460" TargetMode="External"/><Relationship Id="rId54" Type="http://schemas.openxmlformats.org/officeDocument/2006/relationships/hyperlink" Target="https://www.hindawi.com/journals/ije/2020/8877261/" TargetMode="External"/><Relationship Id="rId57" Type="http://schemas.openxmlformats.org/officeDocument/2006/relationships/hyperlink" Target="https://www.hindawi.com/journals/jdr/2018/4926789/" TargetMode="External"/><Relationship Id="rId56" Type="http://schemas.openxmlformats.org/officeDocument/2006/relationships/hyperlink" Target="https://www.ncbi.nlm.nih.gov/pmc/articles/PMC6494984/" TargetMode="External"/><Relationship Id="rId59" Type="http://schemas.openxmlformats.org/officeDocument/2006/relationships/hyperlink" Target="https://scialert.net/abstract/?doi=pjbs.2020.1431.1435" TargetMode="External"/><Relationship Id="rId58" Type="http://schemas.openxmlformats.org/officeDocument/2006/relationships/hyperlink" Target="https://www.ajol.info/index.php/ahs/article/view/104228"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6" max="6" width="8.57"/>
  </cols>
  <sheetData>
    <row r="1">
      <c r="A1" s="1" t="s">
        <v>0</v>
      </c>
      <c r="B1" s="1" t="s">
        <v>1</v>
      </c>
      <c r="C1" s="2" t="s">
        <v>2</v>
      </c>
      <c r="D1" s="1" t="s">
        <v>3</v>
      </c>
      <c r="E1" s="3">
        <v>169.0</v>
      </c>
      <c r="F1" s="2">
        <v>169.0</v>
      </c>
      <c r="G1" s="1"/>
      <c r="H1" s="4" t="s">
        <v>4</v>
      </c>
      <c r="I1" s="5" t="s">
        <v>5</v>
      </c>
      <c r="J1" s="6"/>
      <c r="K1" s="6"/>
      <c r="L1" s="1"/>
      <c r="M1" s="3">
        <v>2017.0</v>
      </c>
      <c r="N1" s="1" t="s">
        <v>6</v>
      </c>
      <c r="O1" s="7"/>
      <c r="Q1" s="1"/>
      <c r="R1" s="1"/>
      <c r="S1" s="1"/>
      <c r="T1" s="1"/>
      <c r="U1" s="1"/>
      <c r="V1" s="1"/>
      <c r="W1" s="1"/>
      <c r="X1" s="1"/>
      <c r="Y1" s="1"/>
      <c r="Z1" s="1"/>
      <c r="AA1" s="1"/>
    </row>
    <row r="2">
      <c r="A2" s="1" t="s">
        <v>7</v>
      </c>
      <c r="B2" s="1" t="s">
        <v>8</v>
      </c>
      <c r="C2" s="1" t="s">
        <v>9</v>
      </c>
      <c r="D2" s="1" t="s">
        <v>10</v>
      </c>
      <c r="E2" s="3">
        <v>290.0</v>
      </c>
      <c r="F2" s="8">
        <v>290.0</v>
      </c>
      <c r="G2" s="1"/>
      <c r="H2" s="4" t="s">
        <v>11</v>
      </c>
      <c r="I2" s="5" t="s">
        <v>12</v>
      </c>
      <c r="J2" s="6"/>
      <c r="K2" s="6"/>
      <c r="L2" s="1"/>
      <c r="M2" s="3">
        <v>2013.0</v>
      </c>
      <c r="N2" s="1" t="s">
        <v>13</v>
      </c>
      <c r="O2" s="7"/>
      <c r="P2" s="2">
        <v>14.0</v>
      </c>
      <c r="Q2" s="2">
        <v>6.0</v>
      </c>
      <c r="R2" s="1"/>
      <c r="S2" s="1"/>
      <c r="T2" s="1"/>
      <c r="U2" s="1"/>
      <c r="V2" s="1"/>
      <c r="W2" s="1"/>
      <c r="X2" s="1"/>
      <c r="Y2" s="1"/>
      <c r="Z2" s="1"/>
      <c r="AA2" s="1"/>
    </row>
    <row r="3">
      <c r="A3" s="3">
        <v>2016.0</v>
      </c>
      <c r="B3" s="1" t="s">
        <v>14</v>
      </c>
      <c r="C3" s="2" t="s">
        <v>15</v>
      </c>
      <c r="D3" s="3">
        <v>23.0</v>
      </c>
      <c r="E3" s="3">
        <v>367.0</v>
      </c>
      <c r="F3" s="3">
        <v>302.0</v>
      </c>
      <c r="G3" s="1"/>
      <c r="H3" s="9" t="s">
        <v>16</v>
      </c>
      <c r="I3" s="1"/>
      <c r="J3" s="6"/>
      <c r="K3" s="6"/>
      <c r="L3" s="1"/>
      <c r="M3" s="3">
        <v>2016.0</v>
      </c>
      <c r="N3" s="1" t="s">
        <v>17</v>
      </c>
      <c r="O3" s="10">
        <f>12/5.9</f>
        <v>2.033898305</v>
      </c>
      <c r="P3" s="2">
        <v>4.0</v>
      </c>
      <c r="Q3" s="2">
        <v>7.0</v>
      </c>
      <c r="R3" s="1"/>
      <c r="S3" s="1"/>
      <c r="T3" s="1"/>
      <c r="U3" s="1"/>
      <c r="V3" s="1"/>
      <c r="W3" s="1"/>
      <c r="X3" s="1"/>
      <c r="Y3" s="1"/>
      <c r="Z3" s="1"/>
      <c r="AA3" s="1"/>
    </row>
    <row r="4">
      <c r="A4" s="1" t="s">
        <v>18</v>
      </c>
      <c r="B4" s="1" t="s">
        <v>19</v>
      </c>
      <c r="C4" s="2" t="s">
        <v>20</v>
      </c>
      <c r="D4" s="1" t="s">
        <v>21</v>
      </c>
      <c r="E4" s="3">
        <v>307.0</v>
      </c>
      <c r="F4" s="3">
        <v>307.0</v>
      </c>
      <c r="G4" s="1"/>
      <c r="H4" s="9" t="s">
        <v>22</v>
      </c>
      <c r="I4" s="1"/>
      <c r="J4" s="1"/>
      <c r="K4" s="1"/>
      <c r="L4" s="1"/>
      <c r="M4" s="3">
        <v>1992.0</v>
      </c>
      <c r="N4" s="11" t="s">
        <v>23</v>
      </c>
      <c r="O4" s="7"/>
      <c r="P4" s="1"/>
      <c r="Q4" s="2"/>
      <c r="R4" s="1"/>
      <c r="S4" s="1"/>
      <c r="T4" s="1"/>
      <c r="U4" s="1"/>
      <c r="V4" s="1"/>
      <c r="W4" s="1"/>
      <c r="X4" s="1"/>
      <c r="Y4" s="1"/>
      <c r="Z4" s="1"/>
      <c r="AA4" s="1"/>
    </row>
    <row r="5">
      <c r="A5" s="3">
        <v>2012.0</v>
      </c>
      <c r="B5" s="1" t="s">
        <v>24</v>
      </c>
      <c r="C5" s="1" t="s">
        <v>25</v>
      </c>
      <c r="D5" s="1" t="s">
        <v>26</v>
      </c>
      <c r="E5" s="3">
        <v>350.0</v>
      </c>
      <c r="F5" s="3">
        <v>324.0</v>
      </c>
      <c r="G5" s="1"/>
      <c r="H5" s="9" t="s">
        <v>27</v>
      </c>
      <c r="I5" s="6"/>
      <c r="J5" s="6"/>
      <c r="K5" s="1"/>
      <c r="L5" s="1"/>
      <c r="M5" s="3">
        <v>2012.0</v>
      </c>
      <c r="N5" s="1" t="s">
        <v>25</v>
      </c>
      <c r="O5" s="10">
        <f>13/7</f>
        <v>1.857142857</v>
      </c>
      <c r="P5" s="2">
        <v>7.0</v>
      </c>
      <c r="Q5" s="2">
        <v>6.0</v>
      </c>
      <c r="R5" s="1"/>
      <c r="S5" s="1"/>
      <c r="T5" s="1"/>
      <c r="U5" s="1"/>
      <c r="V5" s="1"/>
      <c r="W5" s="1"/>
      <c r="X5" s="1"/>
      <c r="Y5" s="1"/>
      <c r="Z5" s="1"/>
      <c r="AA5" s="1"/>
    </row>
    <row r="6">
      <c r="A6" s="3">
        <v>2020.0</v>
      </c>
      <c r="B6" s="1" t="s">
        <v>28</v>
      </c>
      <c r="C6" s="1" t="s">
        <v>29</v>
      </c>
      <c r="D6" s="1" t="s">
        <v>30</v>
      </c>
      <c r="E6" s="3">
        <v>330.0</v>
      </c>
      <c r="F6" s="3">
        <v>330.0</v>
      </c>
      <c r="G6" s="1"/>
      <c r="H6" s="9" t="s">
        <v>31</v>
      </c>
      <c r="I6" s="6"/>
      <c r="J6" s="1"/>
      <c r="K6" s="6"/>
      <c r="L6" s="1"/>
      <c r="M6" s="3">
        <v>2020.0</v>
      </c>
      <c r="N6" s="1" t="s">
        <v>29</v>
      </c>
      <c r="O6" s="10">
        <f>13/8.7</f>
        <v>1.494252874</v>
      </c>
      <c r="P6" s="1"/>
      <c r="Q6" s="2">
        <v>7.0</v>
      </c>
      <c r="R6" s="1"/>
      <c r="S6" s="1"/>
      <c r="T6" s="1"/>
      <c r="U6" s="1"/>
      <c r="V6" s="1"/>
      <c r="W6" s="1"/>
      <c r="X6" s="1"/>
      <c r="Y6" s="1"/>
      <c r="Z6" s="1"/>
      <c r="AA6" s="1"/>
    </row>
    <row r="7">
      <c r="A7" s="12" t="s">
        <v>32</v>
      </c>
      <c r="B7" s="1"/>
      <c r="C7" s="1" t="s">
        <v>33</v>
      </c>
      <c r="D7" s="1" t="s">
        <v>34</v>
      </c>
      <c r="E7" s="3">
        <v>425.0</v>
      </c>
      <c r="F7" s="3">
        <v>346.0</v>
      </c>
      <c r="G7" s="1"/>
      <c r="H7" s="9" t="s">
        <v>35</v>
      </c>
      <c r="I7" s="1"/>
      <c r="J7" s="5" t="s">
        <v>36</v>
      </c>
      <c r="K7" s="6"/>
      <c r="L7" s="1"/>
      <c r="M7" s="3">
        <v>2013.0</v>
      </c>
      <c r="N7" s="1" t="s">
        <v>33</v>
      </c>
      <c r="O7" s="7"/>
      <c r="P7" s="1"/>
      <c r="Q7" s="1"/>
      <c r="R7" s="1"/>
      <c r="S7" s="1"/>
      <c r="T7" s="1"/>
      <c r="U7" s="1"/>
      <c r="V7" s="1"/>
      <c r="W7" s="1"/>
      <c r="X7" s="1"/>
      <c r="Y7" s="1"/>
      <c r="Z7" s="1"/>
      <c r="AA7" s="1"/>
    </row>
    <row r="8">
      <c r="A8" s="1" t="s">
        <v>37</v>
      </c>
      <c r="B8" s="1"/>
      <c r="C8" s="1" t="s">
        <v>38</v>
      </c>
      <c r="D8" s="1" t="s">
        <v>39</v>
      </c>
      <c r="E8" s="3">
        <v>326.0</v>
      </c>
      <c r="F8" s="3">
        <v>349.0</v>
      </c>
      <c r="G8" s="1"/>
      <c r="H8" s="9" t="s">
        <v>40</v>
      </c>
      <c r="I8" s="1"/>
      <c r="J8" s="6"/>
      <c r="K8" s="6"/>
      <c r="L8" s="1"/>
      <c r="M8" s="3">
        <v>2011.0</v>
      </c>
      <c r="N8" s="1" t="s">
        <v>38</v>
      </c>
      <c r="O8" s="7"/>
      <c r="P8" s="2">
        <v>5.0</v>
      </c>
      <c r="Q8" s="1"/>
      <c r="R8" s="1"/>
      <c r="S8" s="1"/>
      <c r="T8" s="1"/>
      <c r="U8" s="1"/>
      <c r="V8" s="1"/>
      <c r="W8" s="1"/>
      <c r="X8" s="1"/>
      <c r="Y8" s="1"/>
      <c r="Z8" s="1"/>
      <c r="AA8" s="1"/>
    </row>
    <row r="9">
      <c r="A9" s="3">
        <v>2021.0</v>
      </c>
      <c r="B9" s="1" t="s">
        <v>41</v>
      </c>
      <c r="C9" s="1" t="s">
        <v>42</v>
      </c>
      <c r="D9" s="3">
        <v>52.04</v>
      </c>
      <c r="E9" s="3">
        <v>347.5</v>
      </c>
      <c r="F9" s="3">
        <v>356.0</v>
      </c>
      <c r="G9" s="1" t="s">
        <v>43</v>
      </c>
      <c r="H9" s="4" t="s">
        <v>44</v>
      </c>
      <c r="I9" s="5" t="s">
        <v>45</v>
      </c>
      <c r="J9" s="6"/>
      <c r="K9" s="6"/>
      <c r="L9" s="1"/>
      <c r="M9" s="3">
        <v>2021.0</v>
      </c>
      <c r="N9" s="1" t="s">
        <v>42</v>
      </c>
      <c r="O9" s="7"/>
      <c r="P9" s="2">
        <v>14.0</v>
      </c>
      <c r="Q9" s="2">
        <v>3.0</v>
      </c>
      <c r="R9" s="1"/>
      <c r="S9" s="1"/>
      <c r="T9" s="1"/>
      <c r="U9" s="1"/>
      <c r="V9" s="1"/>
      <c r="W9" s="1"/>
      <c r="X9" s="1"/>
      <c r="Y9" s="1"/>
      <c r="Z9" s="1"/>
      <c r="AA9" s="1"/>
    </row>
    <row r="10">
      <c r="A10" s="3">
        <v>2019.0</v>
      </c>
      <c r="B10" s="1" t="s">
        <v>46</v>
      </c>
      <c r="C10" s="1" t="s">
        <v>47</v>
      </c>
      <c r="D10" s="1" t="s">
        <v>48</v>
      </c>
      <c r="E10" s="3">
        <v>444.0</v>
      </c>
      <c r="F10" s="3">
        <v>358.0</v>
      </c>
      <c r="G10" s="1" t="s">
        <v>43</v>
      </c>
      <c r="H10" s="9" t="s">
        <v>49</v>
      </c>
      <c r="I10" s="6"/>
      <c r="J10" s="1"/>
      <c r="K10" s="1"/>
      <c r="L10" s="1"/>
      <c r="M10" s="3">
        <v>2019.0</v>
      </c>
      <c r="N10" s="1" t="s">
        <v>13</v>
      </c>
      <c r="O10" s="7"/>
      <c r="P10" s="2"/>
      <c r="Q10" s="2">
        <v>8.0</v>
      </c>
      <c r="R10" s="1"/>
      <c r="S10" s="1"/>
      <c r="T10" s="1"/>
      <c r="U10" s="1"/>
      <c r="V10" s="1"/>
      <c r="W10" s="1"/>
      <c r="X10" s="1"/>
      <c r="Y10" s="1"/>
      <c r="Z10" s="1"/>
      <c r="AA10" s="1"/>
    </row>
    <row r="11">
      <c r="A11" s="1" t="s">
        <v>50</v>
      </c>
      <c r="B11" s="1" t="s">
        <v>51</v>
      </c>
      <c r="C11" s="2" t="s">
        <v>51</v>
      </c>
      <c r="D11" s="3">
        <v>51.0</v>
      </c>
      <c r="E11" s="3">
        <v>380.0</v>
      </c>
      <c r="F11" s="3">
        <v>383.0</v>
      </c>
      <c r="G11" s="1"/>
      <c r="H11" s="9" t="s">
        <v>52</v>
      </c>
      <c r="I11" s="1"/>
      <c r="J11" s="6"/>
      <c r="K11" s="6"/>
      <c r="L11" s="1"/>
      <c r="M11" s="3">
        <v>2015.0</v>
      </c>
      <c r="N11" s="1" t="s">
        <v>53</v>
      </c>
      <c r="O11" s="7"/>
      <c r="P11" s="1"/>
      <c r="Q11" s="1"/>
      <c r="R11" s="1"/>
      <c r="S11" s="1"/>
      <c r="T11" s="1"/>
      <c r="U11" s="1"/>
      <c r="V11" s="1"/>
      <c r="W11" s="1"/>
      <c r="X11" s="1"/>
      <c r="Y11" s="1"/>
      <c r="Z11" s="1"/>
      <c r="AA11" s="1"/>
    </row>
    <row r="12">
      <c r="A12" s="1" t="s">
        <v>54</v>
      </c>
      <c r="B12" s="1" t="s">
        <v>55</v>
      </c>
      <c r="C12" s="1" t="s">
        <v>56</v>
      </c>
      <c r="D12" s="1" t="s">
        <v>57</v>
      </c>
      <c r="E12" s="1" t="s">
        <v>58</v>
      </c>
      <c r="F12" s="3">
        <v>391.0</v>
      </c>
      <c r="G12" s="1"/>
      <c r="H12" s="9" t="s">
        <v>59</v>
      </c>
      <c r="I12" s="6"/>
      <c r="J12" s="1"/>
      <c r="K12" s="1"/>
      <c r="L12" s="1"/>
      <c r="M12" s="3">
        <v>2015.0</v>
      </c>
      <c r="N12" s="1" t="s">
        <v>56</v>
      </c>
      <c r="O12" s="10">
        <f>13.1/6.6</f>
        <v>1.984848485</v>
      </c>
      <c r="P12" s="2">
        <v>23.0</v>
      </c>
      <c r="Q12" s="2">
        <v>7.0</v>
      </c>
      <c r="R12" s="1"/>
      <c r="S12" s="1"/>
      <c r="T12" s="1"/>
      <c r="U12" s="1"/>
      <c r="V12" s="1"/>
      <c r="W12" s="1"/>
      <c r="X12" s="1"/>
      <c r="Y12" s="1"/>
      <c r="Z12" s="1"/>
      <c r="AA12" s="1"/>
    </row>
    <row r="13">
      <c r="A13" s="3">
        <v>2019.0</v>
      </c>
      <c r="B13" s="1" t="s">
        <v>60</v>
      </c>
      <c r="C13" s="1" t="s">
        <v>61</v>
      </c>
      <c r="D13" s="1" t="s">
        <v>62</v>
      </c>
      <c r="E13" s="1" t="s">
        <v>63</v>
      </c>
      <c r="F13" s="3">
        <v>392.0</v>
      </c>
      <c r="G13" s="1"/>
      <c r="H13" s="9" t="s">
        <v>64</v>
      </c>
      <c r="I13" s="6"/>
      <c r="J13" s="6"/>
      <c r="K13" s="6"/>
      <c r="L13" s="1"/>
      <c r="M13" s="3">
        <v>2019.0</v>
      </c>
      <c r="N13" s="1" t="s">
        <v>61</v>
      </c>
      <c r="O13" s="7"/>
      <c r="P13" s="2">
        <v>10.0</v>
      </c>
      <c r="Q13" s="1"/>
      <c r="R13" s="1"/>
      <c r="S13" s="1"/>
      <c r="T13" s="1"/>
      <c r="U13" s="1"/>
      <c r="V13" s="1"/>
      <c r="W13" s="1"/>
      <c r="X13" s="1"/>
      <c r="Y13" s="1"/>
      <c r="Z13" s="1"/>
      <c r="AA13" s="1"/>
    </row>
    <row r="14">
      <c r="A14" s="3">
        <v>2019.0</v>
      </c>
      <c r="B14" s="1" t="s">
        <v>65</v>
      </c>
      <c r="C14" s="1" t="s">
        <v>66</v>
      </c>
      <c r="D14" s="1" t="s">
        <v>67</v>
      </c>
      <c r="E14" s="3">
        <v>405.75</v>
      </c>
      <c r="F14" s="3">
        <v>394.0</v>
      </c>
      <c r="G14" s="1"/>
      <c r="H14" s="9" t="s">
        <v>68</v>
      </c>
      <c r="I14" s="1"/>
      <c r="J14" s="6"/>
      <c r="K14" s="6"/>
      <c r="L14" s="1"/>
      <c r="M14" s="3">
        <v>2019.0</v>
      </c>
      <c r="N14" s="1" t="s">
        <v>66</v>
      </c>
      <c r="O14" s="7"/>
      <c r="P14" s="2">
        <v>9.0</v>
      </c>
      <c r="Q14" s="2">
        <v>6.0</v>
      </c>
      <c r="R14" s="1"/>
      <c r="S14" s="1"/>
      <c r="T14" s="1"/>
      <c r="U14" s="1"/>
      <c r="V14" s="1"/>
      <c r="W14" s="1"/>
      <c r="X14" s="1"/>
      <c r="Y14" s="1"/>
      <c r="Z14" s="1"/>
      <c r="AA14" s="1"/>
    </row>
    <row r="15">
      <c r="A15" s="1" t="s">
        <v>69</v>
      </c>
      <c r="B15" s="1"/>
      <c r="C15" s="1" t="s">
        <v>70</v>
      </c>
      <c r="D15" s="3">
        <v>21.0</v>
      </c>
      <c r="E15" s="3">
        <v>487.0</v>
      </c>
      <c r="F15" s="3">
        <v>395.0</v>
      </c>
      <c r="G15" s="1" t="s">
        <v>43</v>
      </c>
      <c r="H15" s="5" t="s">
        <v>71</v>
      </c>
      <c r="I15" s="6"/>
      <c r="J15" s="6"/>
      <c r="K15" s="1"/>
      <c r="L15" s="1"/>
      <c r="M15" s="3">
        <v>2018.0</v>
      </c>
      <c r="N15" s="1" t="s">
        <v>70</v>
      </c>
      <c r="O15" s="10">
        <f>9/8</f>
        <v>1.125</v>
      </c>
      <c r="P15" s="1"/>
      <c r="Q15" s="1"/>
      <c r="R15" s="1"/>
      <c r="S15" s="1"/>
      <c r="T15" s="1"/>
      <c r="U15" s="1"/>
      <c r="V15" s="1"/>
      <c r="W15" s="1"/>
      <c r="X15" s="1"/>
      <c r="Y15" s="1"/>
      <c r="Z15" s="1"/>
      <c r="AA15" s="1"/>
    </row>
    <row r="16">
      <c r="A16" s="3">
        <v>1987.0</v>
      </c>
      <c r="B16" s="1" t="s">
        <v>72</v>
      </c>
      <c r="C16" s="1" t="s">
        <v>72</v>
      </c>
      <c r="D16" s="1" t="s">
        <v>73</v>
      </c>
      <c r="E16" s="3">
        <v>473.0</v>
      </c>
      <c r="F16" s="3">
        <v>397.0</v>
      </c>
      <c r="G16" s="1" t="s">
        <v>43</v>
      </c>
      <c r="H16" s="9" t="s">
        <v>74</v>
      </c>
      <c r="I16" s="6"/>
      <c r="J16" s="12" t="s">
        <v>75</v>
      </c>
      <c r="K16" s="1"/>
      <c r="L16" s="1"/>
      <c r="M16" s="3">
        <v>1987.0</v>
      </c>
      <c r="N16" s="1" t="s">
        <v>76</v>
      </c>
      <c r="O16" s="7"/>
      <c r="P16" s="1"/>
      <c r="Q16" s="1"/>
      <c r="R16" s="1"/>
      <c r="S16" s="1"/>
      <c r="T16" s="1"/>
      <c r="U16" s="1"/>
      <c r="V16" s="1"/>
      <c r="W16" s="1"/>
      <c r="X16" s="1"/>
      <c r="Y16" s="1"/>
      <c r="Z16" s="1"/>
      <c r="AA16" s="1"/>
    </row>
    <row r="17">
      <c r="A17" s="1" t="s">
        <v>77</v>
      </c>
      <c r="B17" s="1" t="s">
        <v>78</v>
      </c>
      <c r="C17" s="1" t="s">
        <v>79</v>
      </c>
      <c r="D17" s="1" t="s">
        <v>80</v>
      </c>
      <c r="E17" s="3">
        <v>414.74</v>
      </c>
      <c r="F17" s="3">
        <v>402.0</v>
      </c>
      <c r="G17" s="1" t="s">
        <v>43</v>
      </c>
      <c r="H17" s="13" t="s">
        <v>81</v>
      </c>
      <c r="I17" s="6"/>
      <c r="J17" s="6"/>
      <c r="K17" s="6"/>
      <c r="L17" s="1"/>
      <c r="M17" s="3">
        <v>2011.0</v>
      </c>
      <c r="N17" s="1" t="s">
        <v>17</v>
      </c>
      <c r="O17" s="10">
        <f>10.2/5.6</f>
        <v>1.821428571</v>
      </c>
      <c r="P17" s="2">
        <v>11.0</v>
      </c>
      <c r="Q17" s="2">
        <v>7.0</v>
      </c>
      <c r="R17" s="1"/>
      <c r="S17" s="1"/>
      <c r="T17" s="1"/>
      <c r="U17" s="1"/>
      <c r="V17" s="1"/>
      <c r="W17" s="1"/>
      <c r="X17" s="1"/>
      <c r="Y17" s="1"/>
      <c r="Z17" s="1"/>
      <c r="AA17" s="1"/>
    </row>
    <row r="18">
      <c r="A18" s="3">
        <v>2015.0</v>
      </c>
      <c r="B18" s="1" t="s">
        <v>82</v>
      </c>
      <c r="C18" s="1" t="s">
        <v>83</v>
      </c>
      <c r="D18" s="1" t="s">
        <v>84</v>
      </c>
      <c r="E18" s="3">
        <v>411.0</v>
      </c>
      <c r="F18" s="3">
        <v>403.0</v>
      </c>
      <c r="G18" s="1"/>
      <c r="H18" s="13" t="s">
        <v>85</v>
      </c>
      <c r="I18" s="1"/>
      <c r="J18" s="1"/>
      <c r="K18" s="1"/>
      <c r="L18" s="1"/>
      <c r="M18" s="3">
        <v>2015.0</v>
      </c>
      <c r="N18" s="1" t="s">
        <v>13</v>
      </c>
      <c r="O18" s="7"/>
      <c r="P18" s="1"/>
      <c r="Q18" s="1"/>
      <c r="R18" s="1"/>
      <c r="S18" s="1"/>
      <c r="T18" s="1"/>
      <c r="U18" s="1"/>
      <c r="V18" s="1"/>
      <c r="W18" s="1"/>
      <c r="X18" s="1"/>
      <c r="Y18" s="1"/>
      <c r="Z18" s="1"/>
      <c r="AA18" s="1"/>
    </row>
    <row r="19">
      <c r="A19" s="1" t="s">
        <v>86</v>
      </c>
      <c r="B19" s="1" t="s">
        <v>87</v>
      </c>
      <c r="C19" s="1" t="s">
        <v>88</v>
      </c>
      <c r="D19" s="1" t="s">
        <v>89</v>
      </c>
      <c r="E19" s="3">
        <v>460.0</v>
      </c>
      <c r="F19" s="3">
        <v>404.0</v>
      </c>
      <c r="G19" s="1"/>
      <c r="H19" s="14" t="s">
        <v>90</v>
      </c>
      <c r="I19" s="5" t="s">
        <v>91</v>
      </c>
      <c r="J19" s="6"/>
      <c r="K19" s="1"/>
      <c r="L19" s="1"/>
      <c r="M19" s="3">
        <v>2015.0</v>
      </c>
      <c r="N19" s="1" t="s">
        <v>13</v>
      </c>
      <c r="O19" s="7"/>
      <c r="P19" s="2">
        <v>18.0</v>
      </c>
      <c r="Q19" s="2">
        <v>8.0</v>
      </c>
      <c r="R19" s="1"/>
      <c r="S19" s="1"/>
      <c r="T19" s="1"/>
      <c r="U19" s="1"/>
      <c r="V19" s="1"/>
      <c r="W19" s="1"/>
      <c r="X19" s="1"/>
      <c r="Y19" s="1"/>
      <c r="Z19" s="1"/>
      <c r="AA19" s="1"/>
    </row>
    <row r="20">
      <c r="A20" s="3">
        <v>2020.0</v>
      </c>
      <c r="B20" s="1" t="s">
        <v>92</v>
      </c>
      <c r="C20" s="1" t="s">
        <v>93</v>
      </c>
      <c r="D20" s="3">
        <v>22.92</v>
      </c>
      <c r="E20" s="3">
        <v>502.0</v>
      </c>
      <c r="F20" s="3">
        <v>412.0</v>
      </c>
      <c r="G20" s="1"/>
      <c r="H20" s="9" t="s">
        <v>94</v>
      </c>
      <c r="I20" s="6"/>
      <c r="J20" s="6"/>
      <c r="K20" s="1"/>
      <c r="L20" s="1"/>
      <c r="M20" s="3">
        <v>2020.0</v>
      </c>
      <c r="N20" s="1" t="s">
        <v>13</v>
      </c>
      <c r="O20" s="7"/>
      <c r="P20" s="2">
        <v>46.0</v>
      </c>
      <c r="Q20" s="2">
        <v>7.0</v>
      </c>
      <c r="R20" s="1"/>
      <c r="S20" s="1"/>
      <c r="T20" s="1"/>
      <c r="U20" s="1"/>
      <c r="V20" s="1"/>
      <c r="W20" s="1"/>
      <c r="X20" s="1"/>
      <c r="Y20" s="1"/>
      <c r="Z20" s="1"/>
      <c r="AA20" s="1"/>
    </row>
    <row r="21">
      <c r="A21" s="3"/>
      <c r="B21" s="1"/>
      <c r="C21" s="2" t="s">
        <v>95</v>
      </c>
      <c r="D21" s="1"/>
      <c r="E21" s="3"/>
      <c r="F21" s="2">
        <v>416.0</v>
      </c>
      <c r="G21" s="1"/>
      <c r="H21" s="9"/>
      <c r="I21" s="6"/>
      <c r="J21" s="6"/>
      <c r="K21" s="1"/>
      <c r="L21" s="1"/>
      <c r="M21" s="3"/>
      <c r="N21" s="1"/>
      <c r="O21" s="7"/>
      <c r="P21" s="2">
        <v>11.0</v>
      </c>
      <c r="Q21" s="2">
        <v>6.0</v>
      </c>
      <c r="R21" s="1"/>
      <c r="S21" s="1"/>
      <c r="T21" s="1"/>
      <c r="U21" s="1"/>
      <c r="V21" s="1"/>
      <c r="W21" s="1"/>
      <c r="X21" s="1"/>
      <c r="Y21" s="1"/>
      <c r="Z21" s="1"/>
      <c r="AA21" s="1"/>
    </row>
    <row r="22">
      <c r="A22" s="3">
        <v>2016.0</v>
      </c>
      <c r="B22" s="1" t="s">
        <v>96</v>
      </c>
      <c r="C22" s="1" t="s">
        <v>97</v>
      </c>
      <c r="D22" s="1" t="s">
        <v>98</v>
      </c>
      <c r="E22" s="1" t="s">
        <v>99</v>
      </c>
      <c r="F22" s="3">
        <v>417.0</v>
      </c>
      <c r="G22" s="1" t="s">
        <v>43</v>
      </c>
      <c r="H22" s="9" t="s">
        <v>100</v>
      </c>
      <c r="I22" s="1"/>
      <c r="J22" s="1"/>
      <c r="K22" s="1"/>
      <c r="L22" s="1"/>
      <c r="M22" s="3">
        <v>2016.0</v>
      </c>
      <c r="N22" s="1" t="s">
        <v>17</v>
      </c>
      <c r="O22" s="10">
        <f>14.5/4.7</f>
        <v>3.085106383</v>
      </c>
      <c r="P22" s="2">
        <v>8.0</v>
      </c>
      <c r="Q22" s="2">
        <v>6.0</v>
      </c>
      <c r="R22" s="1"/>
      <c r="S22" s="1"/>
      <c r="T22" s="1"/>
      <c r="U22" s="1"/>
      <c r="V22" s="1"/>
      <c r="W22" s="1"/>
      <c r="X22" s="1"/>
      <c r="Y22" s="1"/>
      <c r="Z22" s="1"/>
      <c r="AA22" s="1"/>
    </row>
    <row r="23">
      <c r="A23" s="3">
        <v>2018.0</v>
      </c>
      <c r="B23" s="1"/>
      <c r="C23" s="1" t="s">
        <v>101</v>
      </c>
      <c r="D23" s="1" t="s">
        <v>102</v>
      </c>
      <c r="E23" s="3">
        <v>502.0</v>
      </c>
      <c r="F23" s="3">
        <v>418.0</v>
      </c>
      <c r="G23" s="1" t="s">
        <v>43</v>
      </c>
      <c r="H23" s="9" t="s">
        <v>103</v>
      </c>
      <c r="I23" s="1"/>
      <c r="J23" s="6" t="s">
        <v>104</v>
      </c>
      <c r="K23" s="6"/>
      <c r="L23" s="1"/>
      <c r="M23" s="3">
        <v>2018.0</v>
      </c>
      <c r="N23" s="1" t="s">
        <v>17</v>
      </c>
      <c r="O23" s="10">
        <f>13.5/6.2</f>
        <v>2.177419355</v>
      </c>
      <c r="P23" s="2">
        <v>4.0</v>
      </c>
      <c r="Q23" s="2">
        <v>5.0</v>
      </c>
      <c r="R23" s="1"/>
      <c r="S23" s="1"/>
      <c r="T23" s="1"/>
      <c r="U23" s="1"/>
      <c r="V23" s="1"/>
      <c r="W23" s="1"/>
      <c r="X23" s="1"/>
      <c r="Y23" s="1"/>
      <c r="Z23" s="1"/>
      <c r="AA23" s="1"/>
    </row>
    <row r="24">
      <c r="A24" s="1" t="s">
        <v>105</v>
      </c>
      <c r="B24" s="1" t="s">
        <v>106</v>
      </c>
      <c r="C24" s="1" t="s">
        <v>107</v>
      </c>
      <c r="D24" s="1" t="s">
        <v>108</v>
      </c>
      <c r="E24" s="8">
        <v>420.0</v>
      </c>
      <c r="F24" s="2">
        <v>420.0</v>
      </c>
      <c r="G24" s="1" t="s">
        <v>43</v>
      </c>
      <c r="H24" s="9" t="s">
        <v>109</v>
      </c>
      <c r="I24" s="6"/>
      <c r="J24" s="12" t="s">
        <v>110</v>
      </c>
      <c r="K24" s="1"/>
      <c r="L24" s="1"/>
      <c r="M24" s="3">
        <v>2015.0</v>
      </c>
      <c r="N24" s="1" t="s">
        <v>107</v>
      </c>
      <c r="O24" s="10">
        <f>11/7</f>
        <v>1.571428571</v>
      </c>
      <c r="P24" s="2">
        <v>9.0</v>
      </c>
      <c r="Q24" s="2">
        <v>8.0</v>
      </c>
      <c r="R24" s="1"/>
      <c r="S24" s="1"/>
      <c r="T24" s="1"/>
      <c r="U24" s="1"/>
      <c r="V24" s="1"/>
      <c r="W24" s="1"/>
      <c r="X24" s="1"/>
      <c r="Y24" s="1"/>
      <c r="Z24" s="1"/>
      <c r="AA24" s="1"/>
    </row>
    <row r="25">
      <c r="A25" s="1" t="s">
        <v>111</v>
      </c>
      <c r="B25" s="1" t="s">
        <v>112</v>
      </c>
      <c r="C25" s="1" t="s">
        <v>113</v>
      </c>
      <c r="D25" s="1" t="s">
        <v>114</v>
      </c>
      <c r="E25" s="1" t="s">
        <v>115</v>
      </c>
      <c r="F25" s="3">
        <v>420.0</v>
      </c>
      <c r="G25" s="1"/>
      <c r="H25" s="9" t="s">
        <v>116</v>
      </c>
      <c r="I25" s="1"/>
      <c r="J25" s="6"/>
      <c r="K25" s="1"/>
      <c r="L25" s="1"/>
      <c r="M25" s="3">
        <v>2015.0</v>
      </c>
      <c r="N25" s="1" t="s">
        <v>17</v>
      </c>
      <c r="O25" s="10">
        <f>14.1/3.9</f>
        <v>3.615384615</v>
      </c>
      <c r="P25" s="2">
        <v>10.0</v>
      </c>
      <c r="Q25" s="2">
        <v>8.0</v>
      </c>
      <c r="R25" s="1"/>
      <c r="S25" s="1"/>
      <c r="T25" s="1"/>
      <c r="U25" s="1"/>
      <c r="V25" s="1"/>
      <c r="W25" s="1"/>
      <c r="X25" s="1"/>
      <c r="Y25" s="1"/>
      <c r="Z25" s="1"/>
      <c r="AA25" s="1"/>
    </row>
    <row r="26">
      <c r="A26" s="12" t="s">
        <v>117</v>
      </c>
      <c r="B26" s="1"/>
      <c r="C26" s="1" t="s">
        <v>118</v>
      </c>
      <c r="D26" s="1" t="s">
        <v>119</v>
      </c>
      <c r="E26" s="3">
        <v>412.0</v>
      </c>
      <c r="F26" s="3">
        <v>423.0</v>
      </c>
      <c r="G26" s="1"/>
      <c r="H26" s="9" t="s">
        <v>120</v>
      </c>
      <c r="I26" s="6"/>
      <c r="J26" s="6"/>
      <c r="K26" s="1"/>
      <c r="L26" s="1"/>
      <c r="M26" s="3">
        <v>2015.0</v>
      </c>
      <c r="N26" s="1" t="s">
        <v>118</v>
      </c>
      <c r="O26" s="10">
        <f>2.9/2.8</f>
        <v>1.035714286</v>
      </c>
      <c r="P26" s="2">
        <v>59.0</v>
      </c>
      <c r="Q26" s="2">
        <v>6.0</v>
      </c>
      <c r="R26" s="1"/>
      <c r="S26" s="1"/>
      <c r="T26" s="1"/>
      <c r="U26" s="1"/>
      <c r="V26" s="1"/>
      <c r="W26" s="1"/>
      <c r="X26" s="1"/>
      <c r="Y26" s="1"/>
      <c r="Z26" s="1"/>
      <c r="AA26" s="1"/>
    </row>
    <row r="27">
      <c r="A27" s="1" t="s">
        <v>121</v>
      </c>
      <c r="B27" s="1" t="s">
        <v>122</v>
      </c>
      <c r="C27" s="1" t="s">
        <v>123</v>
      </c>
      <c r="D27" s="3">
        <v>27.25</v>
      </c>
      <c r="E27" s="3">
        <v>506.0</v>
      </c>
      <c r="F27" s="3">
        <v>428.0</v>
      </c>
      <c r="G27" s="1"/>
      <c r="H27" s="9" t="s">
        <v>124</v>
      </c>
      <c r="I27" s="6"/>
      <c r="J27" s="6"/>
      <c r="K27" s="1"/>
      <c r="L27" s="1"/>
      <c r="M27" s="3">
        <v>2015.0</v>
      </c>
      <c r="N27" s="1" t="s">
        <v>17</v>
      </c>
      <c r="O27" s="10">
        <f>13.1/4.9</f>
        <v>2.673469388</v>
      </c>
      <c r="P27" s="2">
        <v>9.0</v>
      </c>
      <c r="Q27" s="2">
        <v>8.0</v>
      </c>
      <c r="R27" s="1"/>
      <c r="S27" s="1"/>
      <c r="T27" s="1"/>
      <c r="U27" s="1"/>
      <c r="V27" s="1"/>
      <c r="W27" s="1"/>
      <c r="X27" s="1"/>
      <c r="Y27" s="1"/>
      <c r="Z27" s="1"/>
      <c r="AA27" s="1"/>
    </row>
    <row r="28">
      <c r="A28" s="15">
        <v>2021.0</v>
      </c>
      <c r="B28" s="16" t="s">
        <v>125</v>
      </c>
      <c r="C28" s="16" t="s">
        <v>53</v>
      </c>
      <c r="D28" s="15">
        <v>27.5</v>
      </c>
      <c r="E28" s="15">
        <v>510.0</v>
      </c>
      <c r="F28" s="15">
        <v>431.0</v>
      </c>
      <c r="G28" s="1"/>
      <c r="H28" s="17" t="s">
        <v>126</v>
      </c>
      <c r="I28" s="1"/>
      <c r="J28" s="1"/>
      <c r="K28" s="1"/>
      <c r="L28" s="1"/>
      <c r="M28" s="15">
        <v>2021.0</v>
      </c>
      <c r="N28" s="16" t="s">
        <v>53</v>
      </c>
      <c r="O28" s="7"/>
      <c r="P28" s="1"/>
      <c r="Q28" s="1"/>
      <c r="R28" s="1"/>
      <c r="S28" s="1"/>
      <c r="T28" s="1"/>
      <c r="U28" s="1"/>
      <c r="V28" s="1"/>
      <c r="W28" s="1"/>
      <c r="X28" s="1"/>
      <c r="Y28" s="1"/>
      <c r="Z28" s="1"/>
      <c r="AA28" s="1"/>
    </row>
    <row r="29">
      <c r="A29" s="1" t="s">
        <v>127</v>
      </c>
      <c r="B29" s="1" t="s">
        <v>128</v>
      </c>
      <c r="C29" s="1" t="s">
        <v>129</v>
      </c>
      <c r="D29" s="1" t="s">
        <v>130</v>
      </c>
      <c r="E29" s="3">
        <v>520.0</v>
      </c>
      <c r="F29" s="3">
        <v>433.0</v>
      </c>
      <c r="G29" s="1"/>
      <c r="H29" s="14" t="s">
        <v>131</v>
      </c>
      <c r="I29" s="5" t="s">
        <v>132</v>
      </c>
      <c r="J29" s="6"/>
      <c r="K29" s="6"/>
      <c r="L29" s="1"/>
      <c r="M29" s="3">
        <v>2017.0</v>
      </c>
      <c r="N29" s="1" t="s">
        <v>129</v>
      </c>
      <c r="O29" s="7"/>
      <c r="P29" s="1"/>
      <c r="Q29" s="2">
        <v>6.0</v>
      </c>
      <c r="R29" s="1"/>
      <c r="S29" s="1"/>
      <c r="T29" s="1"/>
      <c r="U29" s="1"/>
      <c r="V29" s="1"/>
      <c r="W29" s="1"/>
      <c r="X29" s="1"/>
      <c r="Y29" s="1"/>
      <c r="Z29" s="1"/>
      <c r="AA29" s="1"/>
    </row>
    <row r="30">
      <c r="A30" s="3">
        <v>2012.0</v>
      </c>
      <c r="B30" s="1" t="s">
        <v>133</v>
      </c>
      <c r="C30" s="1" t="s">
        <v>134</v>
      </c>
      <c r="D30" s="1" t="s">
        <v>135</v>
      </c>
      <c r="E30" s="3">
        <v>513.0</v>
      </c>
      <c r="F30" s="3">
        <v>434.0</v>
      </c>
      <c r="G30" s="1" t="s">
        <v>136</v>
      </c>
      <c r="H30" s="9" t="s">
        <v>137</v>
      </c>
      <c r="I30" s="6"/>
      <c r="J30" s="1"/>
      <c r="K30" s="1"/>
      <c r="L30" s="1"/>
      <c r="M30" s="3">
        <v>2012.0</v>
      </c>
      <c r="N30" s="1" t="s">
        <v>17</v>
      </c>
      <c r="O30" s="10">
        <f>12.7/5</f>
        <v>2.54</v>
      </c>
      <c r="P30" s="2">
        <v>13.0</v>
      </c>
      <c r="Q30" s="2">
        <v>4.0</v>
      </c>
      <c r="R30" s="1"/>
      <c r="S30" s="1"/>
      <c r="T30" s="1"/>
      <c r="U30" s="1"/>
      <c r="V30" s="1"/>
      <c r="W30" s="1"/>
      <c r="X30" s="1"/>
      <c r="Y30" s="1"/>
      <c r="Z30" s="1"/>
      <c r="AA30" s="1"/>
    </row>
    <row r="31">
      <c r="A31" s="3">
        <v>2018.0</v>
      </c>
      <c r="B31" s="1" t="s">
        <v>138</v>
      </c>
      <c r="C31" s="1" t="s">
        <v>139</v>
      </c>
      <c r="D31" s="1" t="s">
        <v>140</v>
      </c>
      <c r="E31" s="3">
        <v>541.0</v>
      </c>
      <c r="F31" s="3">
        <v>440.0</v>
      </c>
      <c r="G31" s="1"/>
      <c r="H31" s="9" t="s">
        <v>141</v>
      </c>
      <c r="I31" s="1"/>
      <c r="J31" s="6"/>
      <c r="K31" s="1"/>
      <c r="L31" s="1"/>
      <c r="M31" s="3">
        <v>2018.0</v>
      </c>
      <c r="N31" s="1" t="s">
        <v>139</v>
      </c>
      <c r="O31" s="7"/>
      <c r="P31" s="1"/>
      <c r="Q31" s="1"/>
      <c r="R31" s="1"/>
      <c r="S31" s="1"/>
      <c r="T31" s="1"/>
      <c r="U31" s="1"/>
      <c r="V31" s="1"/>
      <c r="W31" s="1"/>
      <c r="X31" s="1"/>
      <c r="Y31" s="1"/>
      <c r="Z31" s="1"/>
      <c r="AA31" s="1"/>
    </row>
    <row r="32">
      <c r="A32" s="3">
        <v>2013.0</v>
      </c>
      <c r="B32" s="1" t="s">
        <v>142</v>
      </c>
      <c r="C32" s="1" t="s">
        <v>143</v>
      </c>
      <c r="D32" s="1" t="s">
        <v>144</v>
      </c>
      <c r="E32" s="3">
        <v>548.0</v>
      </c>
      <c r="F32" s="3">
        <v>453.0</v>
      </c>
      <c r="G32" s="1" t="s">
        <v>43</v>
      </c>
      <c r="H32" s="9" t="s">
        <v>145</v>
      </c>
      <c r="I32" s="6"/>
      <c r="J32" s="5" t="s">
        <v>146</v>
      </c>
      <c r="K32" s="6"/>
      <c r="L32" s="1"/>
      <c r="M32" s="3">
        <v>2013.0</v>
      </c>
      <c r="N32" s="1" t="s">
        <v>17</v>
      </c>
      <c r="O32" s="10">
        <f>12/5.6</f>
        <v>2.142857143</v>
      </c>
      <c r="P32" s="2">
        <v>4.0</v>
      </c>
      <c r="Q32" s="2">
        <v>6.0</v>
      </c>
      <c r="R32" s="1"/>
      <c r="S32" s="1"/>
      <c r="T32" s="1"/>
      <c r="U32" s="1"/>
      <c r="V32" s="1"/>
      <c r="W32" s="1"/>
      <c r="X32" s="1"/>
      <c r="Y32" s="1"/>
      <c r="Z32" s="1"/>
      <c r="AA32" s="1"/>
    </row>
    <row r="33">
      <c r="A33" s="3">
        <v>2013.0</v>
      </c>
      <c r="B33" s="1" t="s">
        <v>147</v>
      </c>
      <c r="C33" s="1" t="s">
        <v>148</v>
      </c>
      <c r="D33" s="1" t="s">
        <v>149</v>
      </c>
      <c r="E33" s="3">
        <v>442.0</v>
      </c>
      <c r="F33" s="3">
        <v>456.0</v>
      </c>
      <c r="G33" s="1"/>
      <c r="H33" s="9" t="s">
        <v>150</v>
      </c>
      <c r="I33" s="6"/>
      <c r="J33" s="6"/>
      <c r="K33" s="6"/>
      <c r="L33" s="1"/>
      <c r="M33" s="3">
        <v>2013.0</v>
      </c>
      <c r="N33" s="1" t="s">
        <v>148</v>
      </c>
      <c r="O33" s="7"/>
      <c r="P33" s="2">
        <v>3.0</v>
      </c>
      <c r="Q33" s="2">
        <v>5.0</v>
      </c>
      <c r="R33" s="1"/>
      <c r="S33" s="1"/>
      <c r="T33" s="1"/>
      <c r="U33" s="1"/>
      <c r="V33" s="1"/>
      <c r="W33" s="1"/>
      <c r="X33" s="1"/>
      <c r="Y33" s="1"/>
      <c r="Z33" s="1"/>
      <c r="AA33" s="1"/>
    </row>
    <row r="34">
      <c r="A34" s="1" t="s">
        <v>151</v>
      </c>
      <c r="B34" s="1" t="s">
        <v>152</v>
      </c>
      <c r="C34" s="1" t="s">
        <v>153</v>
      </c>
      <c r="D34" s="1" t="s">
        <v>154</v>
      </c>
      <c r="E34" s="3">
        <v>421.0</v>
      </c>
      <c r="F34" s="3">
        <v>459.0</v>
      </c>
      <c r="G34" s="1"/>
      <c r="H34" s="9" t="s">
        <v>155</v>
      </c>
      <c r="I34" s="1"/>
      <c r="J34" s="6"/>
      <c r="K34" s="6"/>
      <c r="L34" s="1"/>
      <c r="M34" s="3">
        <v>2015.0</v>
      </c>
      <c r="N34" s="1" t="s">
        <v>156</v>
      </c>
      <c r="O34" s="10">
        <f>5.9/5</f>
        <v>1.18</v>
      </c>
      <c r="P34" s="2">
        <v>6.0</v>
      </c>
      <c r="Q34" s="2">
        <v>6.0</v>
      </c>
      <c r="R34" s="1"/>
      <c r="S34" s="1"/>
      <c r="T34" s="1"/>
      <c r="U34" s="1"/>
      <c r="V34" s="1"/>
      <c r="W34" s="1"/>
      <c r="X34" s="1"/>
      <c r="Y34" s="1"/>
      <c r="Z34" s="1"/>
      <c r="AA34" s="1"/>
    </row>
    <row r="35">
      <c r="A35" s="1" t="s">
        <v>157</v>
      </c>
      <c r="B35" s="1" t="s">
        <v>158</v>
      </c>
      <c r="C35" s="1" t="s">
        <v>159</v>
      </c>
      <c r="D35" s="1" t="s">
        <v>160</v>
      </c>
      <c r="E35" s="3">
        <v>497.0</v>
      </c>
      <c r="F35" s="18">
        <v>471.0</v>
      </c>
      <c r="G35" s="1"/>
      <c r="H35" s="9" t="s">
        <v>161</v>
      </c>
      <c r="I35" s="1"/>
      <c r="J35" s="6"/>
      <c r="K35" s="6"/>
      <c r="L35" s="1"/>
      <c r="M35" s="3">
        <v>2017.0</v>
      </c>
      <c r="N35" s="1" t="s">
        <v>159</v>
      </c>
      <c r="O35" s="7"/>
      <c r="P35" s="2">
        <v>8.0</v>
      </c>
      <c r="Q35" s="2">
        <v>5.0</v>
      </c>
      <c r="R35" s="1"/>
      <c r="S35" s="1"/>
      <c r="T35" s="1"/>
      <c r="U35" s="1"/>
      <c r="V35" s="1"/>
      <c r="W35" s="1"/>
      <c r="X35" s="1"/>
      <c r="Y35" s="1"/>
      <c r="Z35" s="1"/>
      <c r="AA35" s="1"/>
    </row>
    <row r="36">
      <c r="A36" s="3">
        <v>2017.0</v>
      </c>
      <c r="B36" s="1"/>
      <c r="C36" s="1" t="s">
        <v>162</v>
      </c>
      <c r="D36" s="1" t="s">
        <v>163</v>
      </c>
      <c r="E36" s="3">
        <v>517.0</v>
      </c>
      <c r="F36" s="18">
        <v>472.0</v>
      </c>
      <c r="G36" s="1"/>
      <c r="H36" s="9" t="s">
        <v>164</v>
      </c>
      <c r="I36" s="1"/>
      <c r="J36" s="6"/>
      <c r="K36" s="6"/>
      <c r="L36" s="1"/>
      <c r="M36" s="3">
        <v>2017.0</v>
      </c>
      <c r="N36" s="1" t="s">
        <v>17</v>
      </c>
      <c r="O36" s="7"/>
      <c r="P36" s="1"/>
      <c r="Q36" s="1"/>
      <c r="R36" s="1"/>
      <c r="S36" s="1"/>
      <c r="T36" s="1"/>
      <c r="U36" s="1"/>
      <c r="V36" s="1"/>
      <c r="W36" s="1"/>
      <c r="X36" s="1"/>
      <c r="Y36" s="1"/>
      <c r="Z36" s="1"/>
      <c r="AA36" s="1"/>
    </row>
    <row r="37">
      <c r="A37" s="1"/>
      <c r="B37" s="1"/>
      <c r="C37" s="2" t="s">
        <v>165</v>
      </c>
      <c r="D37" s="1"/>
      <c r="E37" s="3"/>
      <c r="F37" s="19">
        <v>474.0</v>
      </c>
      <c r="G37" s="1"/>
      <c r="H37" s="9"/>
      <c r="I37" s="1"/>
      <c r="J37" s="6"/>
      <c r="K37" s="6"/>
      <c r="L37" s="1"/>
      <c r="M37" s="3"/>
      <c r="N37" s="1"/>
      <c r="O37" s="10">
        <f>7.2/6.6</f>
        <v>1.090909091</v>
      </c>
      <c r="P37" s="2">
        <v>46.0</v>
      </c>
      <c r="Q37" s="2">
        <v>3.0</v>
      </c>
      <c r="R37" s="1"/>
      <c r="S37" s="1"/>
      <c r="T37" s="1"/>
      <c r="U37" s="1"/>
      <c r="V37" s="1"/>
      <c r="W37" s="1"/>
      <c r="X37" s="1"/>
      <c r="Y37" s="1"/>
      <c r="Z37" s="1"/>
      <c r="AA37" s="1"/>
    </row>
    <row r="38">
      <c r="A38" s="12" t="s">
        <v>166</v>
      </c>
      <c r="B38" s="1"/>
      <c r="C38" s="1" t="s">
        <v>167</v>
      </c>
      <c r="D38" s="1" t="s">
        <v>168</v>
      </c>
      <c r="E38" s="3">
        <v>516.0</v>
      </c>
      <c r="F38" s="18">
        <v>474.0</v>
      </c>
      <c r="G38" s="1"/>
      <c r="H38" s="9" t="s">
        <v>169</v>
      </c>
      <c r="I38" s="1"/>
      <c r="J38" s="6"/>
      <c r="K38" s="6"/>
      <c r="L38" s="1"/>
      <c r="M38" s="3">
        <v>2015.0</v>
      </c>
      <c r="N38" s="1" t="s">
        <v>167</v>
      </c>
      <c r="O38" s="7"/>
      <c r="P38" s="1"/>
      <c r="Q38" s="1"/>
      <c r="R38" s="1"/>
      <c r="S38" s="1"/>
      <c r="T38" s="1"/>
      <c r="U38" s="1"/>
      <c r="V38" s="1"/>
      <c r="W38" s="1"/>
      <c r="X38" s="1"/>
      <c r="Y38" s="1"/>
      <c r="Z38" s="1"/>
      <c r="AA38" s="1"/>
    </row>
    <row r="39">
      <c r="A39" s="1" t="s">
        <v>170</v>
      </c>
      <c r="B39" s="1" t="s">
        <v>171</v>
      </c>
      <c r="C39" s="1" t="s">
        <v>172</v>
      </c>
      <c r="D39" s="1" t="s">
        <v>173</v>
      </c>
      <c r="E39" s="3">
        <v>581.0</v>
      </c>
      <c r="F39" s="18">
        <v>475.0</v>
      </c>
      <c r="G39" s="1"/>
      <c r="H39" s="9" t="s">
        <v>174</v>
      </c>
      <c r="I39" s="1"/>
      <c r="J39" s="6"/>
      <c r="K39" s="6"/>
      <c r="L39" s="1"/>
      <c r="M39" s="3">
        <v>2018.0</v>
      </c>
      <c r="N39" s="1" t="s">
        <v>172</v>
      </c>
      <c r="O39" s="7"/>
      <c r="P39" s="2">
        <v>6.0</v>
      </c>
      <c r="Q39" s="2">
        <v>5.0</v>
      </c>
      <c r="R39" s="1"/>
      <c r="S39" s="1"/>
      <c r="T39" s="1"/>
      <c r="U39" s="1"/>
      <c r="V39" s="1"/>
      <c r="W39" s="1"/>
      <c r="X39" s="1"/>
      <c r="Y39" s="1"/>
      <c r="Z39" s="1"/>
      <c r="AA39" s="1"/>
    </row>
    <row r="40">
      <c r="A40" s="8" t="s">
        <v>175</v>
      </c>
      <c r="B40" s="1" t="s">
        <v>176</v>
      </c>
      <c r="C40" s="2" t="s">
        <v>177</v>
      </c>
      <c r="D40" s="2" t="s">
        <v>178</v>
      </c>
      <c r="E40" s="2">
        <v>480.0</v>
      </c>
      <c r="F40" s="20">
        <v>480.0</v>
      </c>
      <c r="G40" s="1"/>
      <c r="H40" s="9" t="s">
        <v>179</v>
      </c>
      <c r="I40" s="1"/>
      <c r="J40" s="6"/>
      <c r="K40" s="6"/>
      <c r="L40" s="1"/>
      <c r="M40" s="8">
        <v>2015.0</v>
      </c>
      <c r="N40" s="1" t="s">
        <v>156</v>
      </c>
      <c r="O40" s="10">
        <f>5/5.8</f>
        <v>0.8620689655</v>
      </c>
      <c r="P40" s="2">
        <v>5.0</v>
      </c>
      <c r="Q40" s="2">
        <v>8.0</v>
      </c>
      <c r="R40" s="1"/>
      <c r="S40" s="1"/>
      <c r="T40" s="1"/>
      <c r="U40" s="1"/>
      <c r="V40" s="1"/>
      <c r="W40" s="1"/>
      <c r="X40" s="1"/>
      <c r="Y40" s="1"/>
      <c r="Z40" s="1"/>
      <c r="AA40" s="1"/>
    </row>
    <row r="41">
      <c r="A41" s="1" t="s">
        <v>180</v>
      </c>
      <c r="B41" s="1" t="s">
        <v>181</v>
      </c>
      <c r="C41" s="1" t="s">
        <v>182</v>
      </c>
      <c r="D41" s="3">
        <v>46.4</v>
      </c>
      <c r="E41" s="3">
        <v>502.22</v>
      </c>
      <c r="F41" s="3">
        <v>488.0</v>
      </c>
      <c r="G41" s="1"/>
      <c r="H41" s="9" t="s">
        <v>183</v>
      </c>
      <c r="I41" s="1"/>
      <c r="J41" s="5" t="s">
        <v>184</v>
      </c>
      <c r="K41" s="6"/>
      <c r="L41" s="1"/>
      <c r="M41" s="3">
        <v>2020.0</v>
      </c>
      <c r="N41" s="1" t="s">
        <v>17</v>
      </c>
      <c r="O41" s="10">
        <f>15.6/6.8</f>
        <v>2.294117647</v>
      </c>
      <c r="P41" s="1"/>
      <c r="Q41" s="1"/>
      <c r="R41" s="1"/>
      <c r="S41" s="1"/>
      <c r="T41" s="1"/>
      <c r="U41" s="1"/>
      <c r="V41" s="1"/>
      <c r="W41" s="1"/>
      <c r="X41" s="1"/>
      <c r="Y41" s="1"/>
      <c r="Z41" s="1"/>
      <c r="AA41" s="1"/>
    </row>
    <row r="42">
      <c r="A42" s="3">
        <v>2013.0</v>
      </c>
      <c r="B42" s="1" t="s">
        <v>185</v>
      </c>
      <c r="C42" s="1" t="s">
        <v>186</v>
      </c>
      <c r="D42" s="1" t="s">
        <v>187</v>
      </c>
      <c r="E42" s="3">
        <v>492.0</v>
      </c>
      <c r="F42" s="3">
        <v>488.0</v>
      </c>
      <c r="G42" s="1"/>
      <c r="H42" s="9" t="s">
        <v>188</v>
      </c>
      <c r="I42" s="1"/>
      <c r="J42" s="6"/>
      <c r="K42" s="6"/>
      <c r="L42" s="1"/>
      <c r="M42" s="3">
        <v>2013.0</v>
      </c>
      <c r="N42" s="1" t="s">
        <v>186</v>
      </c>
      <c r="O42" s="7"/>
      <c r="P42" s="1"/>
      <c r="Q42" s="1"/>
      <c r="R42" s="1"/>
      <c r="S42" s="1"/>
      <c r="T42" s="1"/>
      <c r="U42" s="1"/>
      <c r="V42" s="1"/>
      <c r="W42" s="1"/>
      <c r="X42" s="1"/>
      <c r="Y42" s="1"/>
      <c r="Z42" s="1"/>
      <c r="AA42" s="1"/>
    </row>
    <row r="43">
      <c r="A43" s="18">
        <v>2012.0</v>
      </c>
      <c r="B43" s="1" t="s">
        <v>189</v>
      </c>
      <c r="C43" s="2" t="s">
        <v>190</v>
      </c>
      <c r="D43" s="3">
        <v>31.2</v>
      </c>
      <c r="E43" s="3">
        <v>565.0</v>
      </c>
      <c r="F43" s="3">
        <v>490.0</v>
      </c>
      <c r="G43" s="1"/>
      <c r="H43" s="9" t="s">
        <v>191</v>
      </c>
      <c r="I43" s="1"/>
      <c r="J43" s="6"/>
      <c r="K43" s="6"/>
      <c r="L43" s="1"/>
      <c r="M43" s="3">
        <v>2012.0</v>
      </c>
      <c r="N43" s="1" t="s">
        <v>17</v>
      </c>
      <c r="O43" s="7"/>
      <c r="P43" s="1"/>
      <c r="Q43" s="1"/>
      <c r="R43" s="1"/>
      <c r="S43" s="1"/>
      <c r="T43" s="1"/>
      <c r="U43" s="1"/>
      <c r="V43" s="1"/>
      <c r="W43" s="1"/>
      <c r="X43" s="1"/>
      <c r="Y43" s="1"/>
      <c r="Z43" s="1"/>
      <c r="AA43" s="1"/>
    </row>
    <row r="44">
      <c r="A44" s="1" t="s">
        <v>192</v>
      </c>
      <c r="B44" s="1" t="s">
        <v>193</v>
      </c>
      <c r="C44" s="1" t="s">
        <v>194</v>
      </c>
      <c r="D44" s="3">
        <v>25.6</v>
      </c>
      <c r="E44" s="3">
        <v>588.0</v>
      </c>
      <c r="F44" s="3">
        <v>492.0</v>
      </c>
      <c r="G44" s="1"/>
      <c r="H44" s="13" t="s">
        <v>195</v>
      </c>
      <c r="I44" s="6"/>
      <c r="J44" s="6"/>
      <c r="K44" s="6"/>
      <c r="L44" s="1"/>
      <c r="M44" s="3">
        <v>2011.0</v>
      </c>
      <c r="N44" s="1" t="s">
        <v>194</v>
      </c>
      <c r="O44" s="10">
        <f>10.1/5.3</f>
        <v>1.905660377</v>
      </c>
      <c r="P44" s="1"/>
      <c r="Q44" s="2">
        <v>6.0</v>
      </c>
      <c r="R44" s="1"/>
      <c r="S44" s="1"/>
      <c r="T44" s="1"/>
      <c r="U44" s="1"/>
      <c r="V44" s="1"/>
      <c r="W44" s="1"/>
      <c r="X44" s="1"/>
      <c r="Y44" s="1"/>
      <c r="Z44" s="1"/>
      <c r="AA44" s="1"/>
    </row>
    <row r="45">
      <c r="A45" s="1"/>
      <c r="B45" s="1"/>
      <c r="C45" s="1" t="s">
        <v>196</v>
      </c>
      <c r="D45" s="1"/>
      <c r="E45" s="3"/>
      <c r="F45" s="8">
        <v>502.0</v>
      </c>
      <c r="G45" s="1"/>
      <c r="H45" s="9"/>
      <c r="I45" s="1"/>
      <c r="J45" s="6"/>
      <c r="K45" s="6"/>
      <c r="L45" s="1"/>
      <c r="M45" s="3"/>
      <c r="N45" s="1"/>
      <c r="O45" s="10">
        <f>20.9/3.5</f>
        <v>5.971428571</v>
      </c>
      <c r="P45" s="1"/>
      <c r="Q45" s="1"/>
      <c r="R45" s="1"/>
      <c r="S45" s="1"/>
      <c r="T45" s="1"/>
      <c r="U45" s="1"/>
      <c r="V45" s="1"/>
      <c r="W45" s="1"/>
      <c r="X45" s="1"/>
      <c r="Y45" s="1"/>
      <c r="Z45" s="1"/>
      <c r="AA45" s="1"/>
    </row>
    <row r="46">
      <c r="A46" s="1" t="s">
        <v>197</v>
      </c>
      <c r="B46" s="1" t="s">
        <v>198</v>
      </c>
      <c r="C46" s="1" t="s">
        <v>199</v>
      </c>
      <c r="D46" s="3">
        <v>54.9</v>
      </c>
      <c r="E46" s="3">
        <v>480.0</v>
      </c>
      <c r="F46" s="3">
        <v>503.0</v>
      </c>
      <c r="G46" s="1"/>
      <c r="H46" s="9" t="s">
        <v>200</v>
      </c>
      <c r="I46" s="1"/>
      <c r="J46" s="1"/>
      <c r="K46" s="1"/>
      <c r="L46" s="1"/>
      <c r="M46" s="3">
        <v>2020.0</v>
      </c>
      <c r="N46" s="1" t="s">
        <v>199</v>
      </c>
      <c r="O46" s="7"/>
      <c r="P46" s="1"/>
      <c r="Q46" s="2">
        <v>7.0</v>
      </c>
      <c r="R46" s="1"/>
      <c r="S46" s="1"/>
      <c r="T46" s="1"/>
      <c r="U46" s="1"/>
      <c r="V46" s="1"/>
      <c r="W46" s="1"/>
      <c r="X46" s="1"/>
      <c r="Y46" s="1"/>
      <c r="Z46" s="1"/>
      <c r="AA46" s="1"/>
    </row>
    <row r="47">
      <c r="A47" s="3">
        <v>1987.0</v>
      </c>
      <c r="B47" s="1" t="s">
        <v>201</v>
      </c>
      <c r="C47" s="2" t="s">
        <v>202</v>
      </c>
      <c r="D47" s="1" t="s">
        <v>203</v>
      </c>
      <c r="E47" s="3">
        <v>603.0</v>
      </c>
      <c r="F47" s="3">
        <v>503.0</v>
      </c>
      <c r="G47" s="1" t="s">
        <v>43</v>
      </c>
      <c r="H47" s="9" t="s">
        <v>74</v>
      </c>
      <c r="I47" s="1"/>
      <c r="J47" s="1"/>
      <c r="K47" s="1"/>
      <c r="L47" s="1"/>
      <c r="M47" s="3">
        <v>1987.0</v>
      </c>
      <c r="N47" s="1" t="s">
        <v>76</v>
      </c>
      <c r="O47" s="7"/>
      <c r="P47" s="1"/>
      <c r="Q47" s="1"/>
      <c r="R47" s="1"/>
      <c r="S47" s="1"/>
      <c r="T47" s="1"/>
      <c r="U47" s="1"/>
      <c r="V47" s="1"/>
      <c r="W47" s="1"/>
      <c r="X47" s="1"/>
      <c r="Y47" s="1"/>
      <c r="Z47" s="1"/>
      <c r="AA47" s="1"/>
    </row>
    <row r="48">
      <c r="A48" s="3">
        <v>2012.0</v>
      </c>
      <c r="B48" s="1" t="s">
        <v>204</v>
      </c>
      <c r="C48" s="1" t="s">
        <v>205</v>
      </c>
      <c r="D48" s="1" t="s">
        <v>206</v>
      </c>
      <c r="E48" s="3">
        <v>614.0</v>
      </c>
      <c r="F48" s="3">
        <v>505.0</v>
      </c>
      <c r="G48" s="1"/>
      <c r="H48" s="9" t="s">
        <v>207</v>
      </c>
      <c r="I48" s="1"/>
      <c r="J48" s="1"/>
      <c r="K48" s="1"/>
      <c r="L48" s="1"/>
      <c r="M48" s="3">
        <v>2012.0</v>
      </c>
      <c r="N48" s="1" t="s">
        <v>208</v>
      </c>
      <c r="O48" s="7"/>
      <c r="P48" s="2">
        <v>15.0</v>
      </c>
      <c r="Q48" s="2">
        <v>2.0</v>
      </c>
      <c r="R48" s="1"/>
      <c r="S48" s="1"/>
      <c r="T48" s="1"/>
      <c r="U48" s="1"/>
      <c r="V48" s="1"/>
      <c r="W48" s="1"/>
      <c r="X48" s="1"/>
      <c r="Y48" s="1"/>
      <c r="Z48" s="1"/>
      <c r="AA48" s="1"/>
    </row>
    <row r="49">
      <c r="A49" s="3">
        <v>2020.0</v>
      </c>
      <c r="B49" s="1" t="s">
        <v>209</v>
      </c>
      <c r="C49" s="2" t="s">
        <v>209</v>
      </c>
      <c r="D49" s="1" t="s">
        <v>210</v>
      </c>
      <c r="E49" s="3">
        <v>623.0</v>
      </c>
      <c r="F49" s="3">
        <v>507.0</v>
      </c>
      <c r="G49" s="1"/>
      <c r="H49" s="9" t="s">
        <v>211</v>
      </c>
      <c r="I49" s="1"/>
      <c r="J49" s="1"/>
      <c r="K49" s="1"/>
      <c r="L49" s="1"/>
      <c r="M49" s="3">
        <v>2020.0</v>
      </c>
      <c r="N49" s="1" t="s">
        <v>156</v>
      </c>
      <c r="O49" s="7"/>
      <c r="P49" s="1"/>
      <c r="Q49" s="1"/>
      <c r="R49" s="1"/>
      <c r="S49" s="1"/>
      <c r="T49" s="1"/>
      <c r="U49" s="1"/>
      <c r="V49" s="1"/>
      <c r="W49" s="1"/>
      <c r="X49" s="1"/>
      <c r="Y49" s="1"/>
      <c r="Z49" s="1"/>
      <c r="AA49" s="1"/>
    </row>
    <row r="50">
      <c r="A50" s="1" t="s">
        <v>212</v>
      </c>
      <c r="B50" s="1" t="s">
        <v>213</v>
      </c>
      <c r="C50" s="1" t="s">
        <v>214</v>
      </c>
      <c r="D50" s="1" t="s">
        <v>215</v>
      </c>
      <c r="E50" s="3">
        <v>542.0</v>
      </c>
      <c r="F50" s="3">
        <v>517.0</v>
      </c>
      <c r="G50" s="1"/>
      <c r="H50" s="9" t="s">
        <v>216</v>
      </c>
      <c r="I50" s="1"/>
      <c r="J50" s="1"/>
      <c r="K50" s="1"/>
      <c r="L50" s="1"/>
      <c r="M50" s="3">
        <v>2014.0</v>
      </c>
      <c r="N50" s="1" t="s">
        <v>217</v>
      </c>
      <c r="O50" s="10">
        <f>8.6/6.9</f>
        <v>1.246376812</v>
      </c>
      <c r="P50" s="2">
        <v>29.0</v>
      </c>
      <c r="Q50" s="2">
        <v>6.0</v>
      </c>
      <c r="R50" s="1"/>
      <c r="S50" s="1"/>
      <c r="T50" s="1"/>
      <c r="U50" s="1"/>
      <c r="V50" s="1"/>
      <c r="W50" s="1"/>
      <c r="X50" s="1"/>
      <c r="Y50" s="1"/>
      <c r="Z50" s="1"/>
      <c r="AA50" s="1"/>
    </row>
    <row r="51">
      <c r="C51" s="1" t="s">
        <v>218</v>
      </c>
      <c r="F51" s="21">
        <v>523.0</v>
      </c>
      <c r="H51" s="22"/>
      <c r="O51" s="7"/>
      <c r="P51" s="21">
        <v>40.0</v>
      </c>
      <c r="Q51" s="21">
        <v>2.0</v>
      </c>
    </row>
    <row r="52">
      <c r="A52" s="3">
        <v>2016.0</v>
      </c>
      <c r="B52" s="1" t="s">
        <v>219</v>
      </c>
      <c r="C52" s="1" t="s">
        <v>220</v>
      </c>
      <c r="D52" s="1" t="s">
        <v>221</v>
      </c>
      <c r="E52" s="3">
        <v>541.0</v>
      </c>
      <c r="F52" s="3">
        <v>532.0</v>
      </c>
      <c r="G52" s="1"/>
      <c r="H52" s="9" t="s">
        <v>222</v>
      </c>
      <c r="I52" s="6"/>
      <c r="J52" s="1"/>
      <c r="K52" s="1"/>
      <c r="L52" s="1"/>
      <c r="M52" s="3">
        <v>2016.0</v>
      </c>
      <c r="N52" s="1" t="s">
        <v>208</v>
      </c>
      <c r="O52" s="7"/>
      <c r="P52" s="2">
        <v>5.0</v>
      </c>
      <c r="Q52" s="2">
        <v>2.0</v>
      </c>
      <c r="R52" s="1"/>
      <c r="S52" s="1"/>
      <c r="T52" s="1"/>
      <c r="U52" s="1"/>
      <c r="V52" s="1"/>
      <c r="W52" s="1"/>
      <c r="X52" s="1"/>
      <c r="Y52" s="1"/>
      <c r="Z52" s="1"/>
      <c r="AA52" s="1"/>
    </row>
    <row r="53">
      <c r="A53" s="3">
        <v>2013.0</v>
      </c>
      <c r="B53" s="1" t="s">
        <v>223</v>
      </c>
      <c r="C53" s="1" t="s">
        <v>224</v>
      </c>
      <c r="D53" s="3">
        <v>52.0</v>
      </c>
      <c r="E53" s="3">
        <v>522.0</v>
      </c>
      <c r="F53" s="3">
        <v>533.0</v>
      </c>
      <c r="G53" s="1"/>
      <c r="H53" s="9" t="s">
        <v>225</v>
      </c>
      <c r="I53" s="1"/>
      <c r="J53" s="1"/>
      <c r="K53" s="1"/>
      <c r="L53" s="1"/>
      <c r="M53" s="3">
        <v>2013.0</v>
      </c>
      <c r="N53" s="6" t="s">
        <v>224</v>
      </c>
      <c r="O53" s="23"/>
      <c r="P53" s="1"/>
      <c r="Q53" s="2">
        <v>5.0</v>
      </c>
      <c r="R53" s="1"/>
      <c r="S53" s="1"/>
      <c r="T53" s="1"/>
      <c r="U53" s="1"/>
      <c r="V53" s="1"/>
      <c r="W53" s="1"/>
      <c r="X53" s="1"/>
      <c r="Y53" s="1"/>
      <c r="Z53" s="1"/>
      <c r="AA53" s="1"/>
    </row>
    <row r="54">
      <c r="A54" s="3">
        <v>2020.0</v>
      </c>
      <c r="B54" s="1" t="s">
        <v>226</v>
      </c>
      <c r="C54" s="1" t="s">
        <v>227</v>
      </c>
      <c r="D54" s="1" t="s">
        <v>228</v>
      </c>
      <c r="E54" s="3">
        <v>490.0</v>
      </c>
      <c r="F54" s="3">
        <v>537.0</v>
      </c>
      <c r="G54" s="1"/>
      <c r="H54" s="9" t="s">
        <v>229</v>
      </c>
      <c r="I54" s="6"/>
      <c r="J54" s="6"/>
      <c r="K54" s="6"/>
      <c r="L54" s="1"/>
      <c r="M54" s="3">
        <v>2020.0</v>
      </c>
      <c r="N54" s="1" t="s">
        <v>17</v>
      </c>
      <c r="O54" s="10">
        <f>8.9/4.9</f>
        <v>1.816326531</v>
      </c>
      <c r="P54" s="1"/>
      <c r="Q54" s="2">
        <v>4.0</v>
      </c>
      <c r="R54" s="1"/>
      <c r="S54" s="1"/>
      <c r="T54" s="1"/>
      <c r="U54" s="1"/>
      <c r="V54" s="1"/>
      <c r="W54" s="1"/>
      <c r="X54" s="1"/>
      <c r="Y54" s="1"/>
      <c r="Z54" s="1"/>
      <c r="AA54" s="1"/>
    </row>
    <row r="55">
      <c r="A55" s="16" t="s">
        <v>230</v>
      </c>
      <c r="B55" s="16" t="s">
        <v>231</v>
      </c>
      <c r="C55" s="16" t="s">
        <v>232</v>
      </c>
      <c r="D55" s="16" t="s">
        <v>233</v>
      </c>
      <c r="E55" s="15">
        <v>591.0</v>
      </c>
      <c r="F55" s="15">
        <v>542.0</v>
      </c>
      <c r="G55" s="1"/>
      <c r="H55" s="17" t="s">
        <v>234</v>
      </c>
      <c r="I55" s="6"/>
      <c r="J55" s="1"/>
      <c r="K55" s="1"/>
      <c r="L55" s="1"/>
      <c r="M55" s="15">
        <v>2013.0</v>
      </c>
      <c r="N55" s="1" t="s">
        <v>17</v>
      </c>
      <c r="O55" s="10">
        <f>14.4/6.5</f>
        <v>2.215384615</v>
      </c>
      <c r="P55" s="2">
        <v>14.0</v>
      </c>
      <c r="Q55" s="2">
        <v>7.0</v>
      </c>
      <c r="R55" s="1"/>
      <c r="S55" s="1"/>
      <c r="T55" s="1"/>
      <c r="U55" s="1"/>
      <c r="V55" s="1"/>
      <c r="W55" s="1"/>
      <c r="X55" s="1"/>
      <c r="Y55" s="1"/>
      <c r="Z55" s="1"/>
      <c r="AA55" s="1"/>
    </row>
    <row r="56">
      <c r="A56" s="1" t="s">
        <v>235</v>
      </c>
      <c r="B56" s="1" t="s">
        <v>236</v>
      </c>
      <c r="C56" s="2" t="s">
        <v>237</v>
      </c>
      <c r="D56" s="1" t="s">
        <v>238</v>
      </c>
      <c r="E56" s="3">
        <v>667.0</v>
      </c>
      <c r="F56" s="8">
        <v>547.0</v>
      </c>
      <c r="G56" s="1"/>
      <c r="H56" s="14" t="s">
        <v>22</v>
      </c>
      <c r="I56" s="12" t="s">
        <v>239</v>
      </c>
      <c r="J56" s="6"/>
      <c r="K56" s="6"/>
      <c r="L56" s="1"/>
      <c r="M56" s="3">
        <v>1983.0</v>
      </c>
      <c r="N56" s="1" t="s">
        <v>23</v>
      </c>
      <c r="O56" s="7"/>
      <c r="P56" s="1"/>
      <c r="Q56" s="2"/>
      <c r="R56" s="1"/>
      <c r="S56" s="1"/>
      <c r="T56" s="1"/>
      <c r="U56" s="1"/>
      <c r="V56" s="1"/>
      <c r="W56" s="1"/>
      <c r="X56" s="1"/>
      <c r="Y56" s="1"/>
      <c r="Z56" s="1"/>
      <c r="AA56" s="1"/>
    </row>
    <row r="57">
      <c r="A57" s="3">
        <v>2018.0</v>
      </c>
      <c r="B57" s="1" t="s">
        <v>240</v>
      </c>
      <c r="C57" s="1" t="s">
        <v>241</v>
      </c>
      <c r="D57" s="1" t="s">
        <v>242</v>
      </c>
      <c r="E57" s="3">
        <v>556.0</v>
      </c>
      <c r="F57" s="2">
        <v>556.0</v>
      </c>
      <c r="G57" s="1"/>
      <c r="H57" s="9" t="s">
        <v>243</v>
      </c>
      <c r="I57" s="1"/>
      <c r="J57" s="5" t="s">
        <v>244</v>
      </c>
      <c r="K57" s="6"/>
      <c r="L57" s="1"/>
      <c r="M57" s="3">
        <v>2018.0</v>
      </c>
      <c r="N57" s="1" t="s">
        <v>17</v>
      </c>
      <c r="O57" s="10">
        <f>10.6/4.8</f>
        <v>2.208333333</v>
      </c>
      <c r="P57" s="2">
        <v>13.0</v>
      </c>
      <c r="Q57" s="2">
        <v>7.0</v>
      </c>
      <c r="R57" s="1"/>
      <c r="S57" s="1"/>
      <c r="T57" s="1"/>
      <c r="U57" s="1"/>
      <c r="V57" s="1"/>
      <c r="W57" s="1"/>
      <c r="X57" s="1"/>
      <c r="Y57" s="1"/>
      <c r="Z57" s="1"/>
      <c r="AA57" s="1"/>
    </row>
    <row r="58">
      <c r="A58" s="3">
        <v>2018.0</v>
      </c>
      <c r="B58" s="1" t="s">
        <v>245</v>
      </c>
      <c r="C58" s="1" t="s">
        <v>246</v>
      </c>
      <c r="D58" s="1" t="s">
        <v>247</v>
      </c>
      <c r="E58" s="3">
        <v>813.0</v>
      </c>
      <c r="F58" s="3">
        <v>559.0</v>
      </c>
      <c r="G58" s="1"/>
      <c r="H58" s="14" t="s">
        <v>248</v>
      </c>
      <c r="I58" s="12" t="s">
        <v>249</v>
      </c>
      <c r="J58" s="6"/>
      <c r="K58" s="6"/>
      <c r="L58" s="1"/>
      <c r="M58" s="3">
        <v>2018.0</v>
      </c>
      <c r="N58" s="1" t="s">
        <v>217</v>
      </c>
      <c r="O58" s="7"/>
      <c r="P58" s="2">
        <v>90.0</v>
      </c>
      <c r="Q58" s="2">
        <v>1.0</v>
      </c>
      <c r="R58" s="1"/>
      <c r="S58" s="1"/>
      <c r="T58" s="1"/>
      <c r="U58" s="1"/>
      <c r="V58" s="1"/>
      <c r="W58" s="1"/>
      <c r="X58" s="1"/>
      <c r="Y58" s="1"/>
      <c r="Z58" s="1"/>
      <c r="AA58" s="1"/>
    </row>
    <row r="59">
      <c r="A59" s="3">
        <v>2020.0</v>
      </c>
      <c r="B59" s="1" t="s">
        <v>250</v>
      </c>
      <c r="C59" s="1" t="s">
        <v>251</v>
      </c>
      <c r="D59" s="1" t="s">
        <v>252</v>
      </c>
      <c r="E59" s="3">
        <v>654.0</v>
      </c>
      <c r="F59" s="3">
        <v>562.0</v>
      </c>
      <c r="G59" s="1" t="s">
        <v>136</v>
      </c>
      <c r="H59" s="13" t="s">
        <v>253</v>
      </c>
      <c r="I59" s="6"/>
      <c r="J59" s="6"/>
      <c r="K59" s="6"/>
      <c r="L59" s="1"/>
      <c r="M59" s="3">
        <v>2020.0</v>
      </c>
      <c r="N59" s="1" t="s">
        <v>251</v>
      </c>
      <c r="O59" s="7"/>
      <c r="P59" s="1"/>
      <c r="Q59" s="2">
        <v>3.0</v>
      </c>
      <c r="R59" s="1"/>
      <c r="S59" s="1"/>
      <c r="T59" s="1"/>
      <c r="U59" s="1"/>
      <c r="V59" s="1"/>
      <c r="W59" s="1"/>
      <c r="X59" s="1"/>
      <c r="Y59" s="1"/>
      <c r="Z59" s="1"/>
      <c r="AA59" s="1"/>
    </row>
    <row r="60">
      <c r="A60" s="1" t="s">
        <v>254</v>
      </c>
      <c r="B60" s="1" t="s">
        <v>255</v>
      </c>
      <c r="C60" s="1" t="s">
        <v>256</v>
      </c>
      <c r="D60" s="1" t="s">
        <v>257</v>
      </c>
      <c r="E60" s="3">
        <v>522.0</v>
      </c>
      <c r="F60" s="3">
        <v>563.0</v>
      </c>
      <c r="G60" s="1"/>
      <c r="H60" s="9" t="s">
        <v>258</v>
      </c>
      <c r="I60" s="1"/>
      <c r="J60" s="6" t="s">
        <v>259</v>
      </c>
      <c r="K60" s="6"/>
      <c r="L60" s="1"/>
      <c r="M60" s="3">
        <v>2013.0</v>
      </c>
      <c r="N60" s="12" t="s">
        <v>256</v>
      </c>
      <c r="O60" s="7"/>
      <c r="P60" s="1"/>
      <c r="Q60" s="1"/>
      <c r="R60" s="1"/>
      <c r="S60" s="1"/>
      <c r="T60" s="1"/>
      <c r="U60" s="1"/>
      <c r="V60" s="1"/>
      <c r="W60" s="1"/>
      <c r="X60" s="1"/>
      <c r="Y60" s="1"/>
      <c r="Z60" s="1"/>
      <c r="AA60" s="1"/>
    </row>
    <row r="61">
      <c r="A61" s="3">
        <v>2016.0</v>
      </c>
      <c r="B61" s="1" t="s">
        <v>260</v>
      </c>
      <c r="C61" s="1" t="s">
        <v>261</v>
      </c>
      <c r="D61" s="1" t="s">
        <v>262</v>
      </c>
      <c r="E61" s="3">
        <v>605.0</v>
      </c>
      <c r="F61" s="3">
        <v>564.0</v>
      </c>
      <c r="G61" s="1"/>
      <c r="H61" s="9" t="s">
        <v>263</v>
      </c>
      <c r="I61" s="1"/>
      <c r="J61" s="6"/>
      <c r="K61" s="1"/>
      <c r="L61" s="1"/>
      <c r="M61" s="3">
        <v>2016.0</v>
      </c>
      <c r="N61" s="1" t="s">
        <v>261</v>
      </c>
      <c r="O61" s="7"/>
      <c r="P61" s="2">
        <v>19.0</v>
      </c>
      <c r="Q61" s="2">
        <v>4.0</v>
      </c>
      <c r="R61" s="1"/>
      <c r="S61" s="1"/>
      <c r="T61" s="1"/>
      <c r="U61" s="1"/>
      <c r="V61" s="1"/>
      <c r="W61" s="1"/>
      <c r="X61" s="1"/>
      <c r="Y61" s="1"/>
      <c r="Z61" s="1"/>
      <c r="AA61" s="1"/>
    </row>
    <row r="62">
      <c r="A62" s="3">
        <v>2017.0</v>
      </c>
      <c r="B62" s="1" t="s">
        <v>264</v>
      </c>
      <c r="C62" s="1" t="s">
        <v>265</v>
      </c>
      <c r="D62" s="3">
        <v>38.0</v>
      </c>
      <c r="E62" s="3">
        <v>610.0</v>
      </c>
      <c r="F62" s="3">
        <v>577.0</v>
      </c>
      <c r="G62" s="1"/>
      <c r="H62" s="9" t="s">
        <v>266</v>
      </c>
      <c r="I62" s="6"/>
      <c r="J62" s="5" t="s">
        <v>267</v>
      </c>
      <c r="K62" s="6"/>
      <c r="L62" s="1"/>
      <c r="M62" s="3">
        <v>2017.0</v>
      </c>
      <c r="N62" s="1" t="s">
        <v>265</v>
      </c>
      <c r="O62" s="7"/>
      <c r="P62" s="2">
        <v>61.0</v>
      </c>
      <c r="Q62" s="2">
        <v>1.0</v>
      </c>
      <c r="R62" s="1"/>
      <c r="S62" s="1"/>
      <c r="T62" s="1"/>
      <c r="U62" s="1"/>
      <c r="V62" s="1"/>
      <c r="W62" s="1"/>
      <c r="X62" s="1"/>
      <c r="Y62" s="1"/>
      <c r="Z62" s="1"/>
      <c r="AA62" s="1"/>
    </row>
    <row r="63">
      <c r="A63" s="3">
        <v>2014.0</v>
      </c>
      <c r="B63" s="1" t="s">
        <v>268</v>
      </c>
      <c r="C63" s="1" t="s">
        <v>269</v>
      </c>
      <c r="D63" s="1" t="s">
        <v>270</v>
      </c>
      <c r="E63" s="3">
        <v>692.0</v>
      </c>
      <c r="F63" s="3">
        <v>586.0</v>
      </c>
      <c r="G63" s="1"/>
      <c r="H63" s="9" t="s">
        <v>271</v>
      </c>
      <c r="I63" s="1"/>
      <c r="J63" s="6"/>
      <c r="K63" s="6"/>
      <c r="L63" s="1"/>
      <c r="M63" s="3">
        <v>2014.0</v>
      </c>
      <c r="N63" s="1" t="s">
        <v>217</v>
      </c>
      <c r="O63" s="7"/>
      <c r="P63" s="2">
        <v>34.0</v>
      </c>
      <c r="Q63" s="1"/>
      <c r="R63" s="1"/>
      <c r="S63" s="1"/>
      <c r="T63" s="1"/>
      <c r="U63" s="1"/>
      <c r="V63" s="1"/>
      <c r="W63" s="1"/>
      <c r="X63" s="1"/>
      <c r="Y63" s="1"/>
      <c r="Z63" s="1"/>
      <c r="AA63" s="1"/>
    </row>
    <row r="64">
      <c r="A64" s="1" t="s">
        <v>272</v>
      </c>
      <c r="B64" s="1" t="s">
        <v>273</v>
      </c>
      <c r="C64" s="1" t="s">
        <v>274</v>
      </c>
      <c r="D64" s="1" t="s">
        <v>275</v>
      </c>
      <c r="E64" s="3">
        <v>495.0</v>
      </c>
      <c r="F64" s="3">
        <v>589.0</v>
      </c>
      <c r="G64" s="1"/>
      <c r="H64" s="9" t="s">
        <v>276</v>
      </c>
      <c r="I64" s="6"/>
      <c r="J64" s="6"/>
      <c r="K64" s="6"/>
      <c r="L64" s="1"/>
      <c r="M64" s="3">
        <v>2018.0</v>
      </c>
      <c r="N64" s="1" t="s">
        <v>208</v>
      </c>
      <c r="O64" s="7"/>
      <c r="P64" s="2">
        <v>46.0</v>
      </c>
      <c r="Q64" s="2">
        <v>1.0</v>
      </c>
      <c r="R64" s="1"/>
      <c r="S64" s="1"/>
      <c r="T64" s="1"/>
      <c r="U64" s="1"/>
      <c r="V64" s="1"/>
      <c r="W64" s="1"/>
      <c r="X64" s="1"/>
      <c r="Y64" s="1"/>
      <c r="Z64" s="1"/>
      <c r="AA64" s="1"/>
    </row>
    <row r="65">
      <c r="A65" s="1" t="s">
        <v>277</v>
      </c>
      <c r="B65" s="1" t="s">
        <v>278</v>
      </c>
      <c r="C65" s="2" t="s">
        <v>279</v>
      </c>
      <c r="D65" s="1" t="s">
        <v>280</v>
      </c>
      <c r="E65" s="3">
        <v>511.0</v>
      </c>
      <c r="F65" s="3">
        <v>593.0</v>
      </c>
      <c r="G65" s="1"/>
      <c r="H65" s="9" t="s">
        <v>281</v>
      </c>
      <c r="I65" s="1"/>
      <c r="J65" s="12" t="s">
        <v>282</v>
      </c>
      <c r="K65" s="1"/>
      <c r="L65" s="1"/>
      <c r="M65" s="3">
        <v>2015.0</v>
      </c>
      <c r="N65" s="1" t="s">
        <v>156</v>
      </c>
      <c r="O65" s="7"/>
      <c r="P65" s="1"/>
      <c r="Q65" s="1"/>
      <c r="R65" s="1"/>
      <c r="S65" s="1"/>
      <c r="T65" s="1"/>
      <c r="U65" s="1"/>
      <c r="V65" s="1"/>
      <c r="W65" s="1"/>
      <c r="X65" s="1"/>
      <c r="Y65" s="1"/>
      <c r="Z65" s="1"/>
      <c r="AA65" s="1"/>
    </row>
    <row r="66">
      <c r="A66" s="3">
        <v>2018.0</v>
      </c>
      <c r="B66" s="1" t="s">
        <v>283</v>
      </c>
      <c r="C66" s="1" t="s">
        <v>6</v>
      </c>
      <c r="D66" s="1" t="s">
        <v>284</v>
      </c>
      <c r="E66" s="3">
        <v>738.0</v>
      </c>
      <c r="F66" s="3">
        <v>595.0</v>
      </c>
      <c r="G66" s="1"/>
      <c r="H66" s="9" t="s">
        <v>285</v>
      </c>
      <c r="I66" s="1"/>
      <c r="J66" s="1" t="s">
        <v>286</v>
      </c>
      <c r="K66" s="1"/>
      <c r="L66" s="1"/>
      <c r="M66" s="3">
        <v>2018.0</v>
      </c>
      <c r="N66" s="1" t="s">
        <v>6</v>
      </c>
      <c r="O66" s="10">
        <f>11.6/5.2</f>
        <v>2.230769231</v>
      </c>
      <c r="P66" s="2">
        <v>7.0</v>
      </c>
      <c r="Q66" s="2">
        <v>3.0</v>
      </c>
      <c r="R66" s="1"/>
      <c r="S66" s="1"/>
      <c r="T66" s="1"/>
      <c r="U66" s="1"/>
      <c r="V66" s="1"/>
      <c r="W66" s="1"/>
      <c r="X66" s="1"/>
      <c r="Y66" s="1"/>
      <c r="Z66" s="1"/>
      <c r="AA66" s="1"/>
    </row>
    <row r="67">
      <c r="A67" s="3">
        <v>2020.0</v>
      </c>
      <c r="B67" s="1"/>
      <c r="C67" s="1" t="s">
        <v>287</v>
      </c>
      <c r="D67" s="1" t="s">
        <v>288</v>
      </c>
      <c r="E67" s="3">
        <v>594.89</v>
      </c>
      <c r="F67" s="3">
        <v>595.0</v>
      </c>
      <c r="G67" s="1"/>
      <c r="H67" s="9" t="s">
        <v>289</v>
      </c>
      <c r="I67" s="1"/>
      <c r="J67" s="1"/>
      <c r="K67" s="1"/>
      <c r="L67" s="1"/>
      <c r="M67" s="3">
        <v>2020.0</v>
      </c>
      <c r="N67" s="1" t="s">
        <v>287</v>
      </c>
      <c r="O67" s="7"/>
      <c r="P67" s="2">
        <v>17.0</v>
      </c>
      <c r="Q67" s="2">
        <v>6.0</v>
      </c>
      <c r="R67" s="1"/>
      <c r="S67" s="1"/>
      <c r="T67" s="1"/>
      <c r="U67" s="1"/>
      <c r="V67" s="1"/>
      <c r="W67" s="1"/>
      <c r="X67" s="1"/>
      <c r="Y67" s="1"/>
      <c r="Z67" s="1"/>
      <c r="AA67" s="1"/>
    </row>
    <row r="68">
      <c r="A68" s="3">
        <v>2010.0</v>
      </c>
      <c r="B68" s="1" t="s">
        <v>290</v>
      </c>
      <c r="C68" s="1" t="s">
        <v>291</v>
      </c>
      <c r="D68" s="1" t="s">
        <v>292</v>
      </c>
      <c r="E68" s="3">
        <v>747.0</v>
      </c>
      <c r="F68" s="3">
        <v>605.0</v>
      </c>
      <c r="G68" s="1"/>
      <c r="H68" s="13" t="s">
        <v>293</v>
      </c>
      <c r="I68" s="1"/>
      <c r="J68" s="1"/>
      <c r="K68" s="1"/>
      <c r="L68" s="1"/>
      <c r="M68" s="3">
        <v>2010.0</v>
      </c>
      <c r="N68" s="1" t="s">
        <v>291</v>
      </c>
      <c r="O68" s="7"/>
      <c r="P68" s="2">
        <v>42.0</v>
      </c>
      <c r="Q68" s="2">
        <v>6.0</v>
      </c>
      <c r="R68" s="1"/>
      <c r="S68" s="1"/>
      <c r="T68" s="1"/>
      <c r="U68" s="1"/>
      <c r="V68" s="1"/>
      <c r="W68" s="1"/>
      <c r="X68" s="1"/>
      <c r="Y68" s="1"/>
      <c r="Z68" s="1"/>
      <c r="AA68" s="1"/>
    </row>
    <row r="69">
      <c r="A69" s="15">
        <v>2021.0</v>
      </c>
      <c r="B69" s="16" t="s">
        <v>294</v>
      </c>
      <c r="C69" s="16" t="s">
        <v>295</v>
      </c>
      <c r="D69" s="16" t="s">
        <v>296</v>
      </c>
      <c r="E69" s="15">
        <v>755.0</v>
      </c>
      <c r="F69" s="15">
        <v>619.0</v>
      </c>
      <c r="G69" s="1"/>
      <c r="H69" s="24" t="s">
        <v>297</v>
      </c>
      <c r="I69" s="1"/>
      <c r="J69" s="25" t="s">
        <v>298</v>
      </c>
      <c r="K69" s="6"/>
      <c r="L69" s="1"/>
      <c r="M69" s="15">
        <v>2021.0</v>
      </c>
      <c r="N69" s="16" t="s">
        <v>295</v>
      </c>
      <c r="O69" s="10">
        <f>14/9</f>
        <v>1.555555556</v>
      </c>
      <c r="P69" s="2">
        <v>9.0</v>
      </c>
      <c r="Q69" s="2">
        <v>3.0</v>
      </c>
      <c r="R69" s="1"/>
      <c r="S69" s="1"/>
      <c r="T69" s="1"/>
      <c r="U69" s="1"/>
      <c r="V69" s="1"/>
      <c r="W69" s="1"/>
      <c r="X69" s="1"/>
      <c r="Y69" s="1"/>
      <c r="Z69" s="1"/>
      <c r="AA69" s="1"/>
    </row>
    <row r="70">
      <c r="A70" s="1"/>
      <c r="B70" s="1"/>
      <c r="C70" s="2" t="s">
        <v>299</v>
      </c>
      <c r="D70" s="1"/>
      <c r="E70" s="1"/>
      <c r="F70" s="2">
        <v>623.0</v>
      </c>
      <c r="G70" s="1"/>
      <c r="H70" s="9"/>
      <c r="I70" s="1"/>
      <c r="J70" s="6"/>
      <c r="K70" s="1"/>
      <c r="L70" s="1"/>
      <c r="M70" s="3"/>
      <c r="N70" s="1"/>
      <c r="O70" s="7"/>
      <c r="P70" s="2">
        <v>38.0</v>
      </c>
      <c r="Q70" s="2">
        <v>7.0</v>
      </c>
      <c r="R70" s="1"/>
      <c r="S70" s="1"/>
      <c r="T70" s="1"/>
      <c r="U70" s="1"/>
      <c r="V70" s="1"/>
      <c r="W70" s="1"/>
      <c r="X70" s="1"/>
      <c r="Y70" s="1"/>
      <c r="Z70" s="1"/>
      <c r="AA70" s="1"/>
    </row>
    <row r="71">
      <c r="A71" s="3"/>
      <c r="B71" s="1"/>
      <c r="C71" s="21" t="s">
        <v>300</v>
      </c>
      <c r="D71" s="1"/>
      <c r="E71" s="1"/>
      <c r="F71" s="2">
        <v>635.0</v>
      </c>
      <c r="G71" s="1"/>
      <c r="H71" s="9"/>
      <c r="I71" s="6"/>
      <c r="J71" s="6"/>
      <c r="K71" s="1"/>
      <c r="L71" s="1"/>
      <c r="M71" s="3"/>
      <c r="N71" s="1"/>
      <c r="O71" s="7"/>
      <c r="P71" s="2">
        <v>82.0</v>
      </c>
      <c r="Q71" s="2">
        <v>3.0</v>
      </c>
      <c r="R71" s="1"/>
      <c r="S71" s="1"/>
      <c r="T71" s="1"/>
      <c r="U71" s="1"/>
      <c r="V71" s="1"/>
      <c r="W71" s="1"/>
      <c r="X71" s="1"/>
      <c r="Y71" s="1"/>
      <c r="Z71" s="1"/>
      <c r="AA71" s="1"/>
    </row>
    <row r="72">
      <c r="C72" s="21" t="s">
        <v>301</v>
      </c>
      <c r="F72" s="21">
        <v>649.0</v>
      </c>
      <c r="H72" s="22"/>
      <c r="J72" s="22"/>
      <c r="O72" s="7"/>
      <c r="P72" s="21">
        <v>31.0</v>
      </c>
      <c r="Q72" s="21">
        <v>1.0</v>
      </c>
    </row>
    <row r="73">
      <c r="A73" s="1" t="s">
        <v>302</v>
      </c>
      <c r="B73" s="1" t="s">
        <v>303</v>
      </c>
      <c r="C73" s="1" t="s">
        <v>304</v>
      </c>
      <c r="D73" s="1" t="s">
        <v>305</v>
      </c>
      <c r="E73" s="3">
        <v>795.0</v>
      </c>
      <c r="F73" s="3">
        <v>671.0</v>
      </c>
      <c r="G73" s="1"/>
      <c r="H73" s="9" t="s">
        <v>306</v>
      </c>
      <c r="I73" s="6"/>
      <c r="J73" s="6"/>
      <c r="K73" s="6"/>
      <c r="L73" s="1"/>
      <c r="M73" s="3">
        <v>2017.0</v>
      </c>
      <c r="N73" s="1" t="s">
        <v>217</v>
      </c>
      <c r="O73" s="7"/>
      <c r="P73" s="2">
        <v>82.0</v>
      </c>
      <c r="Q73" s="2">
        <v>2.0</v>
      </c>
      <c r="R73" s="1"/>
      <c r="S73" s="1"/>
      <c r="T73" s="1"/>
      <c r="U73" s="1"/>
      <c r="V73" s="1"/>
      <c r="W73" s="1"/>
      <c r="X73" s="1"/>
      <c r="Y73" s="1"/>
      <c r="Z73" s="1"/>
      <c r="AA73" s="1"/>
    </row>
    <row r="74">
      <c r="A74" s="3">
        <v>2013.0</v>
      </c>
      <c r="B74" s="1"/>
      <c r="C74" s="1" t="s">
        <v>307</v>
      </c>
      <c r="D74" s="1" t="s">
        <v>308</v>
      </c>
      <c r="E74" s="3">
        <v>605.0</v>
      </c>
      <c r="F74" s="3">
        <v>693.0</v>
      </c>
      <c r="G74" s="1" t="s">
        <v>43</v>
      </c>
      <c r="H74" s="9" t="s">
        <v>309</v>
      </c>
      <c r="I74" s="6"/>
      <c r="J74" s="5" t="s">
        <v>310</v>
      </c>
      <c r="K74" s="6"/>
      <c r="L74" s="1"/>
      <c r="M74" s="3">
        <v>2013.0</v>
      </c>
      <c r="N74" s="1" t="s">
        <v>307</v>
      </c>
      <c r="O74" s="7"/>
      <c r="P74" s="2">
        <v>33.0</v>
      </c>
      <c r="Q74" s="1"/>
      <c r="R74" s="1"/>
      <c r="S74" s="1"/>
      <c r="T74" s="1"/>
      <c r="U74" s="1"/>
      <c r="V74" s="1"/>
      <c r="W74" s="1"/>
      <c r="X74" s="1"/>
      <c r="Y74" s="1"/>
      <c r="Z74" s="1"/>
      <c r="AA74" s="1"/>
    </row>
    <row r="75">
      <c r="A75" s="1" t="s">
        <v>311</v>
      </c>
      <c r="B75" s="1" t="s">
        <v>312</v>
      </c>
      <c r="C75" s="1" t="s">
        <v>313</v>
      </c>
      <c r="D75" s="1" t="s">
        <v>314</v>
      </c>
      <c r="E75" s="3">
        <v>680.0</v>
      </c>
      <c r="F75" s="3">
        <v>694.0</v>
      </c>
      <c r="G75" s="1"/>
      <c r="H75" s="14" t="s">
        <v>315</v>
      </c>
      <c r="I75" s="5" t="s">
        <v>316</v>
      </c>
      <c r="J75" s="6"/>
      <c r="K75" s="6"/>
      <c r="L75" s="1"/>
      <c r="M75" s="3">
        <v>2015.0</v>
      </c>
      <c r="N75" s="1" t="s">
        <v>313</v>
      </c>
      <c r="O75" s="7"/>
      <c r="P75" s="2">
        <v>45.0</v>
      </c>
      <c r="Q75" s="1"/>
      <c r="R75" s="1"/>
      <c r="S75" s="1"/>
      <c r="T75" s="1"/>
      <c r="U75" s="1"/>
      <c r="V75" s="1"/>
      <c r="W75" s="1"/>
      <c r="X75" s="1"/>
      <c r="Y75" s="1"/>
      <c r="Z75" s="1"/>
      <c r="AA75" s="1"/>
    </row>
    <row r="76">
      <c r="A76" s="3">
        <v>2010.0</v>
      </c>
      <c r="B76" s="1" t="s">
        <v>317</v>
      </c>
      <c r="C76" s="1" t="s">
        <v>318</v>
      </c>
      <c r="D76" s="1"/>
      <c r="E76" s="3">
        <v>701.0</v>
      </c>
      <c r="F76" s="3">
        <v>701.0</v>
      </c>
      <c r="G76" s="1"/>
      <c r="H76" s="9" t="s">
        <v>319</v>
      </c>
      <c r="I76" s="1"/>
      <c r="J76" s="5" t="s">
        <v>320</v>
      </c>
      <c r="K76" s="6"/>
      <c r="L76" s="1"/>
      <c r="M76" s="3">
        <v>2010.0</v>
      </c>
      <c r="N76" s="1" t="s">
        <v>217</v>
      </c>
      <c r="O76" s="10">
        <f>14.3/6</f>
        <v>2.383333333</v>
      </c>
      <c r="P76" s="2">
        <v>42.0</v>
      </c>
      <c r="Q76" s="2">
        <v>3.0</v>
      </c>
      <c r="R76" s="1"/>
      <c r="S76" s="1"/>
      <c r="T76" s="1"/>
      <c r="U76" s="1"/>
      <c r="V76" s="1"/>
      <c r="W76" s="1"/>
      <c r="X76" s="1"/>
      <c r="Y76" s="1"/>
      <c r="Z76" s="1"/>
      <c r="AA76" s="1"/>
    </row>
    <row r="77">
      <c r="A77" s="3">
        <v>2016.0</v>
      </c>
      <c r="B77" s="2" t="s">
        <v>321</v>
      </c>
      <c r="C77" s="1" t="s">
        <v>322</v>
      </c>
      <c r="D77" s="1" t="s">
        <v>323</v>
      </c>
      <c r="E77" s="3">
        <v>674.0</v>
      </c>
      <c r="F77" s="3">
        <v>739.0</v>
      </c>
      <c r="G77" s="1"/>
      <c r="H77" s="9" t="s">
        <v>324</v>
      </c>
      <c r="I77" s="6"/>
      <c r="J77" s="6"/>
      <c r="K77" s="6"/>
      <c r="L77" s="1"/>
      <c r="M77" s="3">
        <v>2016.0</v>
      </c>
      <c r="N77" s="1" t="s">
        <v>217</v>
      </c>
      <c r="O77" s="7"/>
      <c r="P77" s="2">
        <v>21.0</v>
      </c>
      <c r="Q77" s="2">
        <v>4.0</v>
      </c>
      <c r="R77" s="1"/>
      <c r="S77" s="1"/>
      <c r="T77" s="1"/>
      <c r="U77" s="1"/>
      <c r="V77" s="1"/>
      <c r="W77" s="1"/>
      <c r="X77" s="1"/>
      <c r="Y77" s="1"/>
      <c r="Z77" s="1"/>
      <c r="AA77" s="1"/>
    </row>
    <row r="78">
      <c r="A78" s="1" t="s">
        <v>325</v>
      </c>
      <c r="B78" s="1" t="s">
        <v>326</v>
      </c>
      <c r="C78" s="1" t="s">
        <v>327</v>
      </c>
      <c r="D78" s="1" t="s">
        <v>328</v>
      </c>
      <c r="E78" s="3">
        <v>885.0</v>
      </c>
      <c r="F78" s="3">
        <v>773.0</v>
      </c>
      <c r="G78" s="1"/>
      <c r="H78" s="13" t="s">
        <v>329</v>
      </c>
      <c r="I78" s="1"/>
      <c r="J78" s="12" t="s">
        <v>330</v>
      </c>
      <c r="K78" s="1"/>
      <c r="L78" s="1"/>
      <c r="M78" s="3">
        <v>2012.0</v>
      </c>
      <c r="N78" s="1" t="s">
        <v>327</v>
      </c>
      <c r="O78" s="7"/>
      <c r="P78" s="2">
        <v>29.0</v>
      </c>
      <c r="Q78" s="2">
        <v>3.0</v>
      </c>
      <c r="R78" s="1"/>
      <c r="S78" s="1"/>
      <c r="T78" s="1"/>
      <c r="U78" s="1"/>
      <c r="V78" s="1"/>
      <c r="W78" s="1"/>
      <c r="X78" s="1"/>
      <c r="Y78" s="1"/>
      <c r="Z78" s="1"/>
      <c r="AA78" s="1"/>
    </row>
    <row r="79">
      <c r="A79" s="3">
        <v>1983.0</v>
      </c>
      <c r="B79" s="1" t="s">
        <v>331</v>
      </c>
      <c r="C79" s="2" t="s">
        <v>332</v>
      </c>
      <c r="D79" s="1" t="s">
        <v>333</v>
      </c>
      <c r="E79" s="3">
        <v>950.0</v>
      </c>
      <c r="F79" s="8">
        <v>779.0</v>
      </c>
      <c r="G79" s="1"/>
      <c r="H79" s="14" t="s">
        <v>334</v>
      </c>
      <c r="I79" s="1" t="s">
        <v>335</v>
      </c>
      <c r="J79" s="5" t="s">
        <v>336</v>
      </c>
      <c r="K79" s="6"/>
      <c r="L79" s="1"/>
      <c r="M79" s="3">
        <v>1983.0</v>
      </c>
      <c r="N79" s="1" t="s">
        <v>23</v>
      </c>
      <c r="O79" s="7"/>
      <c r="P79" s="1"/>
      <c r="Q79" s="2">
        <v>1.0</v>
      </c>
      <c r="R79" s="1"/>
      <c r="S79" s="1"/>
      <c r="T79" s="1"/>
      <c r="U79" s="1"/>
      <c r="V79" s="1"/>
      <c r="W79" s="1"/>
      <c r="X79" s="1"/>
      <c r="Y79" s="1"/>
      <c r="Z79" s="1"/>
      <c r="AA79" s="1"/>
    </row>
    <row r="80">
      <c r="A80" s="1" t="s">
        <v>337</v>
      </c>
      <c r="B80" s="1" t="s">
        <v>338</v>
      </c>
      <c r="C80" s="1" t="s">
        <v>339</v>
      </c>
      <c r="D80" s="1" t="s">
        <v>340</v>
      </c>
      <c r="E80" s="1" t="s">
        <v>341</v>
      </c>
      <c r="F80" s="3">
        <v>852.0</v>
      </c>
      <c r="G80" s="1"/>
      <c r="H80" s="9" t="s">
        <v>342</v>
      </c>
      <c r="I80" s="1"/>
      <c r="J80" s="1"/>
      <c r="K80" s="1"/>
      <c r="L80" s="1"/>
      <c r="M80" s="3">
        <v>2016.0</v>
      </c>
      <c r="N80" s="1" t="s">
        <v>217</v>
      </c>
      <c r="O80" s="7"/>
      <c r="P80" s="2">
        <v>54.0</v>
      </c>
      <c r="Q80" s="1"/>
      <c r="R80" s="1"/>
      <c r="S80" s="1"/>
      <c r="T80" s="1"/>
      <c r="U80" s="1"/>
      <c r="V80" s="1"/>
      <c r="W80" s="1"/>
      <c r="X80" s="1"/>
      <c r="Y80" s="1"/>
      <c r="Z80" s="1"/>
      <c r="AA80" s="1"/>
    </row>
    <row r="81">
      <c r="A81" s="1" t="s">
        <v>343</v>
      </c>
      <c r="B81" s="1" t="s">
        <v>344</v>
      </c>
      <c r="C81" s="2" t="s">
        <v>345</v>
      </c>
      <c r="D81" s="1" t="s">
        <v>346</v>
      </c>
      <c r="E81" s="3">
        <v>1090.0</v>
      </c>
      <c r="F81" s="10">
        <v>893.0</v>
      </c>
      <c r="G81" s="1"/>
      <c r="H81" s="4" t="s">
        <v>347</v>
      </c>
      <c r="I81" s="5" t="s">
        <v>348</v>
      </c>
      <c r="J81" s="6"/>
      <c r="K81" s="6"/>
      <c r="L81" s="1"/>
      <c r="M81" s="3">
        <v>2016.0</v>
      </c>
      <c r="N81" s="1" t="s">
        <v>300</v>
      </c>
      <c r="O81" s="7"/>
      <c r="P81" s="1"/>
      <c r="Q81" s="2">
        <v>2.0</v>
      </c>
      <c r="R81" s="1"/>
      <c r="S81" s="1"/>
      <c r="T81" s="1"/>
      <c r="U81" s="1"/>
      <c r="V81" s="1"/>
      <c r="W81" s="1"/>
      <c r="X81" s="1"/>
      <c r="Y81" s="1"/>
      <c r="Z81" s="1"/>
      <c r="AA81" s="1"/>
    </row>
    <row r="82">
      <c r="A82" s="1" t="s">
        <v>349</v>
      </c>
      <c r="B82" s="1" t="s">
        <v>350</v>
      </c>
      <c r="C82" s="1" t="s">
        <v>350</v>
      </c>
      <c r="D82" s="1" t="s">
        <v>351</v>
      </c>
      <c r="E82" s="3">
        <v>943.0</v>
      </c>
      <c r="F82" s="3">
        <v>907.0</v>
      </c>
      <c r="G82" s="1" t="s">
        <v>43</v>
      </c>
      <c r="H82" s="9" t="s">
        <v>352</v>
      </c>
      <c r="I82" s="1"/>
      <c r="J82" s="1"/>
      <c r="K82" s="1"/>
      <c r="L82" s="1"/>
      <c r="M82" s="3">
        <v>1992.0</v>
      </c>
      <c r="N82" s="1" t="s">
        <v>76</v>
      </c>
      <c r="O82" s="7"/>
      <c r="P82" s="1"/>
      <c r="Q82" s="2">
        <v>1.0</v>
      </c>
      <c r="R82" s="1"/>
      <c r="S82" s="1"/>
      <c r="T82" s="1"/>
      <c r="U82" s="1"/>
      <c r="V82" s="1"/>
      <c r="W82" s="1"/>
      <c r="X82" s="1"/>
      <c r="Y82" s="1"/>
      <c r="Z82" s="1"/>
      <c r="AA82" s="1"/>
    </row>
    <row r="83">
      <c r="A83" s="1" t="s">
        <v>353</v>
      </c>
      <c r="B83" s="1" t="s">
        <v>354</v>
      </c>
      <c r="C83" s="1" t="s">
        <v>300</v>
      </c>
      <c r="D83" s="3">
        <v>54.56</v>
      </c>
      <c r="E83" s="3">
        <v>353.0</v>
      </c>
      <c r="F83" s="8" t="s">
        <v>355</v>
      </c>
      <c r="G83" s="1"/>
      <c r="H83" s="13" t="s">
        <v>356</v>
      </c>
      <c r="I83" s="1"/>
      <c r="J83" s="1"/>
      <c r="K83" s="1"/>
      <c r="L83" s="1"/>
      <c r="M83" s="3">
        <v>2016.0</v>
      </c>
      <c r="N83" s="1" t="s">
        <v>300</v>
      </c>
      <c r="O83" s="7"/>
      <c r="P83" s="1"/>
      <c r="Q83" s="1"/>
      <c r="R83" s="1"/>
      <c r="S83" s="1"/>
      <c r="T83" s="1"/>
      <c r="U83" s="1"/>
      <c r="V83" s="1"/>
      <c r="W83" s="1"/>
      <c r="X83" s="1"/>
      <c r="Y83" s="1"/>
      <c r="Z83" s="1"/>
      <c r="AA83" s="1"/>
    </row>
    <row r="84">
      <c r="A84" s="1" t="s">
        <v>357</v>
      </c>
      <c r="B84" s="1" t="s">
        <v>358</v>
      </c>
      <c r="C84" s="1" t="s">
        <v>165</v>
      </c>
      <c r="D84" s="3">
        <v>39.8</v>
      </c>
      <c r="E84" s="3">
        <v>401.0</v>
      </c>
      <c r="F84" s="8" t="s">
        <v>359</v>
      </c>
      <c r="G84" s="1"/>
      <c r="H84" s="13" t="s">
        <v>360</v>
      </c>
      <c r="I84" s="6"/>
      <c r="J84" s="6"/>
      <c r="K84" s="6"/>
      <c r="L84" s="1"/>
      <c r="M84" s="3">
        <v>2017.0</v>
      </c>
      <c r="N84" s="1" t="s">
        <v>165</v>
      </c>
      <c r="O84" s="7"/>
      <c r="P84" s="1"/>
      <c r="Q84" s="1"/>
      <c r="R84" s="1"/>
      <c r="S84" s="1"/>
      <c r="T84" s="1"/>
      <c r="U84" s="1"/>
      <c r="V84" s="1"/>
      <c r="W84" s="1"/>
      <c r="X84" s="1"/>
      <c r="Y84" s="1"/>
      <c r="Z84" s="1"/>
      <c r="AA84" s="1"/>
    </row>
    <row r="85">
      <c r="A85" s="2">
        <v>2019.0</v>
      </c>
      <c r="B85" s="1" t="s">
        <v>361</v>
      </c>
      <c r="C85" s="1" t="s">
        <v>95</v>
      </c>
      <c r="D85" s="1" t="s">
        <v>362</v>
      </c>
      <c r="E85" s="3">
        <v>484.0</v>
      </c>
      <c r="F85" s="8" t="s">
        <v>363</v>
      </c>
      <c r="G85" s="1"/>
      <c r="H85" s="14" t="s">
        <v>364</v>
      </c>
      <c r="I85" s="12" t="s">
        <v>365</v>
      </c>
      <c r="J85" s="6"/>
      <c r="K85" s="6"/>
      <c r="L85" s="1"/>
      <c r="M85" s="3">
        <v>2019.0</v>
      </c>
      <c r="N85" s="1" t="s">
        <v>13</v>
      </c>
      <c r="O85" s="7"/>
      <c r="P85" s="1"/>
      <c r="Q85" s="1"/>
      <c r="R85" s="1"/>
      <c r="S85" s="1"/>
      <c r="T85" s="1"/>
      <c r="U85" s="1"/>
      <c r="V85" s="1"/>
      <c r="W85" s="1"/>
      <c r="X85" s="1"/>
      <c r="Y85" s="1"/>
      <c r="Z85" s="1"/>
      <c r="AA85" s="1"/>
    </row>
    <row r="86">
      <c r="A86" s="1" t="s">
        <v>366</v>
      </c>
      <c r="B86" s="1" t="s">
        <v>367</v>
      </c>
      <c r="C86" s="1" t="s">
        <v>218</v>
      </c>
      <c r="D86" s="3">
        <v>38.0</v>
      </c>
      <c r="E86" s="3">
        <v>430.4</v>
      </c>
      <c r="F86" s="8" t="s">
        <v>368</v>
      </c>
      <c r="G86" s="1"/>
      <c r="H86" s="14" t="s">
        <v>369</v>
      </c>
      <c r="I86" s="6"/>
      <c r="J86" s="1"/>
      <c r="K86" s="1"/>
      <c r="L86" s="1"/>
      <c r="M86" s="3">
        <v>2018.0</v>
      </c>
      <c r="N86" s="1" t="s">
        <v>218</v>
      </c>
      <c r="O86" s="7"/>
      <c r="P86" s="1"/>
      <c r="Q86" s="1"/>
      <c r="R86" s="1"/>
      <c r="S86" s="1"/>
      <c r="T86" s="1"/>
      <c r="U86" s="1"/>
      <c r="V86" s="1"/>
      <c r="W86" s="1"/>
      <c r="X86" s="1"/>
      <c r="Y86" s="1"/>
      <c r="Z86" s="1"/>
      <c r="AA86" s="1"/>
    </row>
    <row r="87">
      <c r="A87" s="3">
        <v>2017.0</v>
      </c>
      <c r="B87" s="1" t="s">
        <v>370</v>
      </c>
      <c r="C87" s="1" t="s">
        <v>95</v>
      </c>
      <c r="D87" s="1" t="s">
        <v>371</v>
      </c>
      <c r="E87" s="3">
        <v>395.0</v>
      </c>
      <c r="F87" s="26" t="s">
        <v>372</v>
      </c>
      <c r="G87" s="1" t="s">
        <v>43</v>
      </c>
      <c r="H87" s="14" t="s">
        <v>373</v>
      </c>
      <c r="I87" s="6" t="s">
        <v>95</v>
      </c>
      <c r="J87" s="1"/>
      <c r="K87" s="1"/>
      <c r="L87" s="1"/>
      <c r="M87" s="3">
        <v>2017.0</v>
      </c>
      <c r="N87" s="1" t="s">
        <v>13</v>
      </c>
      <c r="O87" s="7"/>
      <c r="P87" s="1"/>
      <c r="Q87" s="1"/>
      <c r="R87" s="1"/>
      <c r="S87" s="1"/>
      <c r="T87" s="1"/>
      <c r="U87" s="1"/>
      <c r="V87" s="1"/>
      <c r="W87" s="1"/>
      <c r="X87" s="1"/>
      <c r="Y87" s="1"/>
      <c r="Z87" s="1"/>
      <c r="AA87" s="1"/>
    </row>
    <row r="88">
      <c r="A88" s="1" t="s">
        <v>374</v>
      </c>
      <c r="B88" s="1" t="s">
        <v>375</v>
      </c>
      <c r="C88" s="1" t="s">
        <v>95</v>
      </c>
      <c r="D88" s="1" t="s">
        <v>39</v>
      </c>
      <c r="E88" s="3">
        <v>420.0</v>
      </c>
      <c r="F88" s="26" t="s">
        <v>376</v>
      </c>
      <c r="G88" s="1" t="s">
        <v>43</v>
      </c>
      <c r="H88" s="14" t="s">
        <v>377</v>
      </c>
      <c r="I88" s="5" t="s">
        <v>378</v>
      </c>
      <c r="J88" s="1"/>
      <c r="K88" s="1"/>
      <c r="L88" s="1"/>
      <c r="M88" s="3">
        <v>2017.0</v>
      </c>
      <c r="N88" s="1" t="s">
        <v>13</v>
      </c>
      <c r="O88" s="7"/>
      <c r="P88" s="1"/>
      <c r="Q88" s="1"/>
      <c r="R88" s="1"/>
      <c r="S88" s="1"/>
      <c r="T88" s="1"/>
      <c r="U88" s="1"/>
      <c r="V88" s="1"/>
      <c r="W88" s="1"/>
      <c r="X88" s="1"/>
      <c r="Y88" s="1"/>
      <c r="Z88" s="1"/>
      <c r="AA88" s="1"/>
    </row>
    <row r="89">
      <c r="A89" s="1" t="s">
        <v>379</v>
      </c>
      <c r="B89" s="1" t="s">
        <v>380</v>
      </c>
      <c r="C89" s="1" t="s">
        <v>165</v>
      </c>
      <c r="D89" s="1" t="s">
        <v>381</v>
      </c>
      <c r="E89" s="3">
        <v>500.0</v>
      </c>
      <c r="F89" s="8" t="s">
        <v>382</v>
      </c>
      <c r="G89" s="1"/>
      <c r="H89" s="9" t="s">
        <v>383</v>
      </c>
      <c r="I89" s="6"/>
      <c r="J89" s="1"/>
      <c r="K89" s="1"/>
      <c r="L89" s="1"/>
      <c r="M89" s="3">
        <v>2019.0</v>
      </c>
      <c r="N89" s="1" t="s">
        <v>165</v>
      </c>
      <c r="O89" s="7"/>
      <c r="P89" s="1"/>
      <c r="Q89" s="1"/>
      <c r="R89" s="1"/>
      <c r="S89" s="1"/>
      <c r="T89" s="1"/>
      <c r="U89" s="1"/>
      <c r="V89" s="1"/>
      <c r="W89" s="1"/>
      <c r="X89" s="1"/>
      <c r="Y89" s="1"/>
      <c r="Z89" s="1"/>
      <c r="AA89" s="1"/>
    </row>
    <row r="90">
      <c r="A90" s="3">
        <v>2019.0</v>
      </c>
      <c r="B90" s="1" t="s">
        <v>384</v>
      </c>
      <c r="C90" s="1" t="s">
        <v>301</v>
      </c>
      <c r="D90" s="3">
        <v>42.0</v>
      </c>
      <c r="E90" s="3">
        <v>480.0</v>
      </c>
      <c r="F90" s="8" t="s">
        <v>385</v>
      </c>
      <c r="G90" s="1"/>
      <c r="H90" s="9" t="s">
        <v>386</v>
      </c>
      <c r="I90" s="6"/>
      <c r="J90" s="1"/>
      <c r="K90" s="1"/>
      <c r="L90" s="1"/>
      <c r="M90" s="3">
        <v>2019.0</v>
      </c>
      <c r="N90" s="1" t="s">
        <v>217</v>
      </c>
      <c r="O90" s="7"/>
      <c r="P90" s="1"/>
      <c r="Q90" s="1"/>
      <c r="R90" s="1"/>
      <c r="S90" s="1"/>
      <c r="T90" s="1"/>
      <c r="U90" s="1"/>
      <c r="V90" s="1"/>
      <c r="W90" s="1"/>
      <c r="X90" s="1"/>
      <c r="Y90" s="1"/>
      <c r="Z90" s="1"/>
      <c r="AA90" s="1"/>
    </row>
    <row r="91">
      <c r="A91" s="3">
        <v>2017.0</v>
      </c>
      <c r="B91" s="1" t="s">
        <v>387</v>
      </c>
      <c r="C91" s="1" t="s">
        <v>196</v>
      </c>
      <c r="D91" s="1" t="s">
        <v>388</v>
      </c>
      <c r="E91" s="3">
        <v>479.0</v>
      </c>
      <c r="F91" s="8" t="s">
        <v>389</v>
      </c>
      <c r="G91" s="1"/>
      <c r="H91" s="9" t="s">
        <v>390</v>
      </c>
      <c r="I91" s="6"/>
      <c r="J91" s="1"/>
      <c r="K91" s="1"/>
      <c r="L91" s="1"/>
      <c r="M91" s="3">
        <v>2017.0</v>
      </c>
      <c r="N91" s="1" t="s">
        <v>196</v>
      </c>
      <c r="O91" s="7"/>
      <c r="P91" s="2">
        <v>15.0</v>
      </c>
      <c r="Q91" s="2">
        <v>7.0</v>
      </c>
      <c r="R91" s="1"/>
      <c r="S91" s="1"/>
      <c r="T91" s="1"/>
      <c r="U91" s="1"/>
      <c r="V91" s="1"/>
      <c r="W91" s="1"/>
      <c r="X91" s="1"/>
      <c r="Y91" s="1"/>
      <c r="Z91" s="1"/>
      <c r="AA91" s="1"/>
    </row>
    <row r="92">
      <c r="A92" s="16" t="s">
        <v>391</v>
      </c>
      <c r="B92" s="16" t="s">
        <v>392</v>
      </c>
      <c r="C92" s="16" t="s">
        <v>165</v>
      </c>
      <c r="D92" s="15">
        <v>41.2</v>
      </c>
      <c r="E92" s="15">
        <v>508.0</v>
      </c>
      <c r="F92" s="27" t="s">
        <v>393</v>
      </c>
      <c r="G92" s="1"/>
      <c r="H92" s="17" t="s">
        <v>394</v>
      </c>
      <c r="I92" s="1"/>
      <c r="J92" s="25" t="s">
        <v>395</v>
      </c>
      <c r="K92" s="6"/>
      <c r="L92" s="1"/>
      <c r="M92" s="15">
        <v>2016.0</v>
      </c>
      <c r="N92" s="16" t="s">
        <v>165</v>
      </c>
      <c r="O92" s="7"/>
      <c r="P92" s="1"/>
      <c r="Q92" s="1"/>
      <c r="R92" s="1"/>
      <c r="S92" s="1"/>
      <c r="T92" s="1"/>
      <c r="U92" s="1"/>
      <c r="V92" s="1"/>
      <c r="W92" s="1"/>
      <c r="X92" s="1"/>
      <c r="Y92" s="1"/>
      <c r="Z92" s="1"/>
      <c r="AA92" s="1"/>
    </row>
    <row r="93">
      <c r="A93" s="3">
        <v>2018.0</v>
      </c>
      <c r="B93" s="1" t="s">
        <v>396</v>
      </c>
      <c r="C93" s="1" t="s">
        <v>301</v>
      </c>
      <c r="D93" s="1" t="s">
        <v>397</v>
      </c>
      <c r="E93" s="3">
        <v>510.0</v>
      </c>
      <c r="F93" s="8" t="s">
        <v>398</v>
      </c>
      <c r="G93" s="1"/>
      <c r="H93" s="9" t="s">
        <v>399</v>
      </c>
      <c r="I93" s="1"/>
      <c r="J93" s="6"/>
      <c r="K93" s="6"/>
      <c r="L93" s="1"/>
      <c r="M93" s="3">
        <v>2018.0</v>
      </c>
      <c r="N93" s="1" t="s">
        <v>217</v>
      </c>
      <c r="O93" s="7"/>
      <c r="P93" s="1"/>
      <c r="Q93" s="1"/>
      <c r="R93" s="1"/>
      <c r="S93" s="1"/>
      <c r="T93" s="1"/>
      <c r="U93" s="1"/>
      <c r="V93" s="1"/>
      <c r="W93" s="1"/>
      <c r="X93" s="1"/>
      <c r="Y93" s="1"/>
      <c r="Z93" s="1"/>
      <c r="AA93" s="1"/>
    </row>
    <row r="94">
      <c r="A94" s="1" t="s">
        <v>400</v>
      </c>
      <c r="B94" s="1" t="s">
        <v>401</v>
      </c>
      <c r="C94" s="1" t="s">
        <v>218</v>
      </c>
      <c r="D94" s="1" t="s">
        <v>402</v>
      </c>
      <c r="E94" s="3">
        <v>510.0</v>
      </c>
      <c r="F94" s="8" t="s">
        <v>403</v>
      </c>
      <c r="G94" s="1"/>
      <c r="H94" s="9" t="s">
        <v>404</v>
      </c>
      <c r="I94" s="6"/>
      <c r="J94" s="6"/>
      <c r="K94" s="6"/>
      <c r="L94" s="1"/>
      <c r="M94" s="3">
        <v>2018.0</v>
      </c>
      <c r="N94" s="1" t="s">
        <v>218</v>
      </c>
      <c r="O94" s="7"/>
      <c r="P94" s="1"/>
      <c r="Q94" s="1"/>
      <c r="R94" s="1"/>
      <c r="S94" s="1"/>
      <c r="T94" s="1"/>
      <c r="U94" s="1"/>
      <c r="V94" s="1"/>
      <c r="W94" s="1"/>
      <c r="X94" s="1"/>
      <c r="Y94" s="1"/>
      <c r="Z94" s="1"/>
      <c r="AA94" s="1"/>
    </row>
    <row r="95">
      <c r="A95" s="3">
        <v>2016.0</v>
      </c>
      <c r="B95" s="1" t="s">
        <v>405</v>
      </c>
      <c r="C95" s="1" t="s">
        <v>165</v>
      </c>
      <c r="D95" s="3">
        <v>68.0</v>
      </c>
      <c r="E95" s="3">
        <v>438.0</v>
      </c>
      <c r="F95" s="8" t="s">
        <v>406</v>
      </c>
      <c r="G95" s="1"/>
      <c r="H95" s="14" t="s">
        <v>407</v>
      </c>
      <c r="I95" s="5" t="s">
        <v>408</v>
      </c>
      <c r="J95" s="6"/>
      <c r="K95" s="6"/>
      <c r="L95" s="1"/>
      <c r="M95" s="3">
        <v>2016.0</v>
      </c>
      <c r="N95" s="1" t="s">
        <v>165</v>
      </c>
      <c r="O95" s="7"/>
      <c r="P95" s="1"/>
      <c r="Q95" s="1"/>
      <c r="R95" s="1"/>
      <c r="S95" s="1"/>
      <c r="T95" s="1"/>
      <c r="U95" s="1"/>
      <c r="V95" s="1"/>
      <c r="W95" s="1"/>
      <c r="X95" s="1"/>
      <c r="Y95" s="1"/>
      <c r="Z95" s="1"/>
      <c r="AA95" s="1"/>
    </row>
    <row r="96">
      <c r="A96" s="1" t="s">
        <v>409</v>
      </c>
      <c r="B96" s="1" t="s">
        <v>410</v>
      </c>
      <c r="C96" s="1" t="s">
        <v>196</v>
      </c>
      <c r="D96" s="1" t="s">
        <v>411</v>
      </c>
      <c r="E96" s="3">
        <v>637.0</v>
      </c>
      <c r="F96" s="8" t="s">
        <v>412</v>
      </c>
      <c r="G96" s="1"/>
      <c r="H96" s="9" t="s">
        <v>413</v>
      </c>
      <c r="I96" s="6"/>
      <c r="J96" s="6"/>
      <c r="K96" s="6"/>
      <c r="L96" s="1"/>
      <c r="M96" s="3">
        <v>2018.0</v>
      </c>
      <c r="N96" s="1" t="s">
        <v>196</v>
      </c>
      <c r="O96" s="7"/>
      <c r="P96" s="1"/>
      <c r="Q96" s="1"/>
      <c r="R96" s="1"/>
      <c r="S96" s="1"/>
      <c r="T96" s="1"/>
      <c r="U96" s="1"/>
      <c r="V96" s="1"/>
      <c r="W96" s="1"/>
      <c r="X96" s="1"/>
      <c r="Y96" s="1"/>
      <c r="Z96" s="1"/>
      <c r="AA96" s="1"/>
    </row>
    <row r="97">
      <c r="A97" s="3">
        <v>2015.0</v>
      </c>
      <c r="B97" s="1" t="s">
        <v>414</v>
      </c>
      <c r="C97" s="1" t="s">
        <v>196</v>
      </c>
      <c r="D97" s="1" t="s">
        <v>415</v>
      </c>
      <c r="E97" s="3">
        <v>551.0</v>
      </c>
      <c r="F97" s="8" t="s">
        <v>416</v>
      </c>
      <c r="G97" s="1"/>
      <c r="H97" s="9" t="s">
        <v>417</v>
      </c>
      <c r="I97" s="1"/>
      <c r="J97" s="6"/>
      <c r="K97" s="1"/>
      <c r="L97" s="1"/>
      <c r="M97" s="3">
        <v>2015.0</v>
      </c>
      <c r="N97" s="1" t="s">
        <v>196</v>
      </c>
      <c r="O97" s="7"/>
      <c r="P97" s="1"/>
      <c r="Q97" s="1"/>
      <c r="R97" s="1"/>
      <c r="S97" s="1"/>
      <c r="T97" s="1"/>
      <c r="U97" s="1"/>
      <c r="V97" s="1"/>
      <c r="W97" s="1"/>
      <c r="X97" s="1"/>
      <c r="Y97" s="1"/>
      <c r="Z97" s="1"/>
      <c r="AA97" s="1"/>
    </row>
    <row r="98">
      <c r="A98" s="3">
        <v>2021.0</v>
      </c>
      <c r="B98" s="1" t="s">
        <v>418</v>
      </c>
      <c r="C98" s="1" t="s">
        <v>165</v>
      </c>
      <c r="D98" s="1" t="s">
        <v>419</v>
      </c>
      <c r="E98" s="3">
        <v>515.0</v>
      </c>
      <c r="F98" s="8" t="s">
        <v>420</v>
      </c>
      <c r="G98" s="1"/>
      <c r="H98" s="13" t="s">
        <v>421</v>
      </c>
      <c r="I98" s="1"/>
      <c r="J98" s="1"/>
      <c r="K98" s="1"/>
      <c r="L98" s="1"/>
      <c r="M98" s="3">
        <v>2021.0</v>
      </c>
      <c r="N98" s="1" t="s">
        <v>165</v>
      </c>
      <c r="O98" s="7"/>
      <c r="P98" s="1"/>
      <c r="Q98" s="1"/>
      <c r="R98" s="1"/>
      <c r="S98" s="1"/>
      <c r="T98" s="1"/>
      <c r="U98" s="1"/>
      <c r="V98" s="1"/>
      <c r="W98" s="1"/>
      <c r="X98" s="1"/>
      <c r="Y98" s="1"/>
      <c r="Z98" s="1"/>
      <c r="AA98" s="1"/>
    </row>
    <row r="99">
      <c r="A99" s="3">
        <v>2019.0</v>
      </c>
      <c r="B99" s="1" t="s">
        <v>422</v>
      </c>
      <c r="C99" s="1" t="s">
        <v>300</v>
      </c>
      <c r="D99" s="1" t="s">
        <v>423</v>
      </c>
      <c r="E99" s="3">
        <v>680.0</v>
      </c>
      <c r="F99" s="8" t="s">
        <v>424</v>
      </c>
      <c r="G99" s="1"/>
      <c r="H99" s="9" t="s">
        <v>425</v>
      </c>
      <c r="I99" s="6"/>
      <c r="J99" s="6"/>
      <c r="K99" s="1"/>
      <c r="L99" s="1"/>
      <c r="M99" s="3">
        <v>2019.0</v>
      </c>
      <c r="N99" s="1" t="s">
        <v>300</v>
      </c>
      <c r="O99" s="7"/>
      <c r="P99" s="1"/>
      <c r="Q99" s="1"/>
      <c r="R99" s="1"/>
      <c r="S99" s="1"/>
      <c r="T99" s="1"/>
      <c r="U99" s="1"/>
      <c r="V99" s="1"/>
      <c r="W99" s="1"/>
      <c r="X99" s="1"/>
      <c r="Y99" s="1"/>
      <c r="Z99" s="1"/>
      <c r="AA99" s="1"/>
    </row>
    <row r="100">
      <c r="A100" s="1" t="s">
        <v>426</v>
      </c>
      <c r="B100" s="1" t="s">
        <v>427</v>
      </c>
      <c r="C100" s="1" t="s">
        <v>218</v>
      </c>
      <c r="D100" s="1" t="s">
        <v>428</v>
      </c>
      <c r="E100" s="3">
        <v>682.0</v>
      </c>
      <c r="F100" s="8" t="s">
        <v>429</v>
      </c>
      <c r="G100" s="1"/>
      <c r="H100" s="4" t="s">
        <v>430</v>
      </c>
      <c r="I100" s="1"/>
      <c r="J100" s="1"/>
      <c r="K100" s="1"/>
      <c r="L100" s="1"/>
      <c r="M100" s="3">
        <v>2016.0</v>
      </c>
      <c r="N100" s="1" t="s">
        <v>218</v>
      </c>
      <c r="O100" s="7"/>
      <c r="P100" s="1"/>
      <c r="Q100" s="1"/>
      <c r="R100" s="1"/>
      <c r="S100" s="1"/>
      <c r="T100" s="1"/>
      <c r="U100" s="1"/>
      <c r="V100" s="1"/>
      <c r="W100" s="1"/>
      <c r="X100" s="1"/>
      <c r="Y100" s="1"/>
      <c r="Z100" s="1"/>
      <c r="AA100" s="1"/>
    </row>
    <row r="101">
      <c r="A101" s="15">
        <v>2021.0</v>
      </c>
      <c r="B101" s="16" t="s">
        <v>431</v>
      </c>
      <c r="C101" s="16" t="s">
        <v>218</v>
      </c>
      <c r="D101" s="16" t="s">
        <v>432</v>
      </c>
      <c r="E101" s="15">
        <v>550.0</v>
      </c>
      <c r="F101" s="27" t="s">
        <v>433</v>
      </c>
      <c r="G101" s="1"/>
      <c r="H101" s="17" t="s">
        <v>434</v>
      </c>
      <c r="I101" s="6"/>
      <c r="J101" s="6"/>
      <c r="K101" s="6"/>
      <c r="L101" s="1"/>
      <c r="M101" s="15">
        <v>2021.0</v>
      </c>
      <c r="N101" s="16" t="s">
        <v>218</v>
      </c>
      <c r="O101" s="7"/>
      <c r="P101" s="1"/>
      <c r="Q101" s="1"/>
      <c r="R101" s="1"/>
      <c r="S101" s="1"/>
      <c r="T101" s="1"/>
      <c r="U101" s="1"/>
      <c r="V101" s="1"/>
      <c r="W101" s="1"/>
      <c r="X101" s="1"/>
      <c r="Y101" s="1"/>
      <c r="Z101" s="1"/>
      <c r="AA101" s="1"/>
    </row>
    <row r="102">
      <c r="A102" s="3">
        <v>2017.0</v>
      </c>
      <c r="B102" s="1" t="s">
        <v>435</v>
      </c>
      <c r="C102" s="1" t="s">
        <v>299</v>
      </c>
      <c r="D102" s="1" t="s">
        <v>436</v>
      </c>
      <c r="E102" s="3">
        <v>684.0</v>
      </c>
      <c r="F102" s="8" t="s">
        <v>437</v>
      </c>
      <c r="G102" s="1"/>
      <c r="H102" s="9" t="s">
        <v>438</v>
      </c>
      <c r="I102" s="6"/>
      <c r="J102" s="6"/>
      <c r="K102" s="1"/>
      <c r="L102" s="1"/>
      <c r="M102" s="3">
        <v>2017.0</v>
      </c>
      <c r="N102" s="1" t="s">
        <v>208</v>
      </c>
      <c r="O102" s="7"/>
      <c r="P102" s="1"/>
      <c r="Q102" s="1"/>
      <c r="R102" s="1"/>
      <c r="S102" s="1"/>
      <c r="T102" s="1"/>
      <c r="U102" s="1"/>
      <c r="V102" s="1"/>
      <c r="W102" s="1"/>
      <c r="X102" s="1"/>
      <c r="Y102" s="1"/>
      <c r="Z102" s="1"/>
      <c r="AA102" s="1"/>
    </row>
    <row r="103">
      <c r="A103" s="16" t="s">
        <v>439</v>
      </c>
      <c r="B103" s="16" t="s">
        <v>440</v>
      </c>
      <c r="C103" s="16" t="s">
        <v>299</v>
      </c>
      <c r="D103" s="16" t="s">
        <v>441</v>
      </c>
      <c r="E103" s="15">
        <v>740.0</v>
      </c>
      <c r="F103" s="27" t="s">
        <v>442</v>
      </c>
      <c r="G103" s="1"/>
      <c r="H103" s="17" t="s">
        <v>443</v>
      </c>
      <c r="I103" s="6"/>
      <c r="J103" s="6"/>
      <c r="K103" s="6"/>
      <c r="L103" s="1"/>
      <c r="M103" s="15">
        <v>2017.0</v>
      </c>
      <c r="N103" s="6" t="s">
        <v>208</v>
      </c>
      <c r="O103" s="23"/>
      <c r="P103" s="1"/>
      <c r="Q103" s="1"/>
      <c r="R103" s="1"/>
      <c r="S103" s="1"/>
      <c r="T103" s="1"/>
      <c r="U103" s="1"/>
      <c r="V103" s="1"/>
      <c r="W103" s="1"/>
      <c r="X103" s="1"/>
      <c r="Y103" s="1"/>
      <c r="Z103" s="1"/>
      <c r="AA103" s="1"/>
    </row>
    <row r="104">
      <c r="A104" s="3">
        <v>2016.0</v>
      </c>
      <c r="B104" s="1" t="s">
        <v>444</v>
      </c>
      <c r="C104" s="1" t="s">
        <v>301</v>
      </c>
      <c r="D104" s="1" t="s">
        <v>445</v>
      </c>
      <c r="E104" s="3">
        <v>689.0</v>
      </c>
      <c r="F104" s="8" t="s">
        <v>446</v>
      </c>
      <c r="G104" s="1" t="s">
        <v>43</v>
      </c>
      <c r="H104" s="13" t="s">
        <v>447</v>
      </c>
      <c r="I104" s="1"/>
      <c r="J104" s="5" t="s">
        <v>448</v>
      </c>
      <c r="K104" s="6"/>
      <c r="L104" s="1"/>
      <c r="M104" s="3">
        <v>2016.0</v>
      </c>
      <c r="N104" s="1" t="s">
        <v>217</v>
      </c>
      <c r="O104" s="7"/>
      <c r="P104" s="1"/>
      <c r="Q104" s="1"/>
      <c r="R104" s="1"/>
      <c r="S104" s="1"/>
      <c r="T104" s="1"/>
      <c r="U104" s="1"/>
      <c r="V104" s="1"/>
      <c r="W104" s="1"/>
      <c r="X104" s="1"/>
      <c r="Y104" s="1"/>
      <c r="Z104" s="1"/>
      <c r="AA104" s="1"/>
    </row>
    <row r="105">
      <c r="A105" s="1" t="s">
        <v>449</v>
      </c>
      <c r="B105" s="2" t="s">
        <v>450</v>
      </c>
      <c r="C105" s="1" t="s">
        <v>300</v>
      </c>
      <c r="D105" s="1" t="s">
        <v>346</v>
      </c>
      <c r="E105" s="8" t="s">
        <v>451</v>
      </c>
      <c r="F105" s="8" t="s">
        <v>452</v>
      </c>
      <c r="G105" s="1"/>
      <c r="H105" s="13" t="s">
        <v>453</v>
      </c>
      <c r="I105" s="1"/>
      <c r="J105" s="5" t="s">
        <v>454</v>
      </c>
      <c r="K105" s="6"/>
      <c r="L105" s="1"/>
      <c r="M105" s="3">
        <v>2020.0</v>
      </c>
      <c r="N105" s="1" t="s">
        <v>300</v>
      </c>
      <c r="O105" s="7"/>
      <c r="P105" s="1"/>
      <c r="Q105" s="1"/>
      <c r="R105" s="1"/>
      <c r="S105" s="1"/>
      <c r="T105" s="1"/>
      <c r="U105" s="1"/>
      <c r="V105" s="1"/>
      <c r="W105" s="1"/>
      <c r="X105" s="1"/>
      <c r="Y105" s="1"/>
      <c r="Z105" s="1"/>
      <c r="AA105" s="1"/>
    </row>
    <row r="106">
      <c r="A106" s="3">
        <v>2015.0</v>
      </c>
      <c r="B106" s="1" t="s">
        <v>444</v>
      </c>
      <c r="C106" s="1" t="s">
        <v>301</v>
      </c>
      <c r="D106" s="1" t="s">
        <v>455</v>
      </c>
      <c r="E106" s="3">
        <v>692.0</v>
      </c>
      <c r="F106" s="8" t="s">
        <v>456</v>
      </c>
      <c r="G106" s="1" t="s">
        <v>43</v>
      </c>
      <c r="H106" s="13" t="s">
        <v>457</v>
      </c>
      <c r="I106" s="6"/>
      <c r="J106" s="1"/>
      <c r="K106" s="1"/>
      <c r="L106" s="1"/>
      <c r="M106" s="3">
        <v>2015.0</v>
      </c>
      <c r="N106" s="1" t="s">
        <v>217</v>
      </c>
      <c r="O106" s="7"/>
      <c r="P106" s="1"/>
      <c r="Q106" s="1"/>
      <c r="R106" s="1"/>
      <c r="S106" s="1"/>
      <c r="T106" s="1"/>
      <c r="U106" s="1"/>
      <c r="V106" s="1"/>
      <c r="W106" s="1"/>
      <c r="X106" s="1"/>
      <c r="Y106" s="1"/>
      <c r="Z106" s="1"/>
      <c r="AA106" s="1"/>
    </row>
    <row r="107">
      <c r="A107" s="1" t="s">
        <v>458</v>
      </c>
      <c r="B107" s="1" t="s">
        <v>459</v>
      </c>
      <c r="C107" s="1" t="s">
        <v>300</v>
      </c>
      <c r="D107" s="1" t="s">
        <v>460</v>
      </c>
      <c r="E107" s="3">
        <v>798.0</v>
      </c>
      <c r="F107" s="8" t="s">
        <v>461</v>
      </c>
      <c r="G107" s="1"/>
      <c r="H107" s="9" t="s">
        <v>462</v>
      </c>
      <c r="I107" s="6"/>
      <c r="J107" s="6"/>
      <c r="K107" s="1"/>
      <c r="L107" s="1"/>
      <c r="M107" s="3">
        <v>2017.0</v>
      </c>
      <c r="N107" s="1" t="s">
        <v>300</v>
      </c>
      <c r="O107" s="7"/>
      <c r="P107" s="1"/>
      <c r="Q107" s="1"/>
      <c r="R107" s="1"/>
      <c r="S107" s="1"/>
      <c r="T107" s="1"/>
      <c r="U107" s="1"/>
      <c r="V107" s="1"/>
      <c r="W107" s="1"/>
      <c r="X107" s="1"/>
      <c r="Y107" s="1"/>
      <c r="Z107" s="1"/>
      <c r="AA107" s="1"/>
    </row>
    <row r="108">
      <c r="A108" s="3">
        <v>2018.0</v>
      </c>
      <c r="B108" s="1" t="s">
        <v>463</v>
      </c>
      <c r="C108" s="1" t="s">
        <v>301</v>
      </c>
      <c r="D108" s="1" t="s">
        <v>3</v>
      </c>
      <c r="E108" s="3">
        <v>899.0</v>
      </c>
      <c r="F108" s="8" t="s">
        <v>464</v>
      </c>
      <c r="G108" s="1"/>
      <c r="H108" s="9" t="s">
        <v>465</v>
      </c>
      <c r="I108" s="6"/>
      <c r="J108" s="5" t="s">
        <v>466</v>
      </c>
      <c r="K108" s="1"/>
      <c r="L108" s="1"/>
      <c r="M108" s="3">
        <v>2018.0</v>
      </c>
      <c r="N108" s="1" t="s">
        <v>217</v>
      </c>
      <c r="O108" s="7"/>
      <c r="P108" s="1"/>
      <c r="Q108" s="1"/>
      <c r="R108" s="1"/>
      <c r="S108" s="1"/>
      <c r="T108" s="1"/>
      <c r="U108" s="1"/>
      <c r="V108" s="1"/>
      <c r="W108" s="1"/>
      <c r="X108" s="1"/>
      <c r="Y108" s="1"/>
      <c r="Z108" s="1"/>
      <c r="AA108" s="1"/>
    </row>
    <row r="109">
      <c r="A109" s="3">
        <v>2014.0</v>
      </c>
      <c r="B109" s="1" t="s">
        <v>444</v>
      </c>
      <c r="C109" s="1" t="s">
        <v>301</v>
      </c>
      <c r="D109" s="1" t="s">
        <v>467</v>
      </c>
      <c r="E109" s="3">
        <v>940.0</v>
      </c>
      <c r="F109" s="8" t="s">
        <v>468</v>
      </c>
      <c r="G109" s="1" t="s">
        <v>43</v>
      </c>
      <c r="H109" s="9" t="s">
        <v>469</v>
      </c>
      <c r="I109" s="6"/>
      <c r="J109" s="6"/>
      <c r="K109" s="1"/>
      <c r="L109" s="1"/>
      <c r="M109" s="3">
        <v>2014.0</v>
      </c>
      <c r="N109" s="1" t="s">
        <v>217</v>
      </c>
      <c r="O109" s="7"/>
      <c r="P109" s="1"/>
      <c r="Q109" s="1"/>
      <c r="R109" s="1"/>
      <c r="S109" s="1"/>
      <c r="T109" s="1"/>
      <c r="U109" s="1"/>
      <c r="V109" s="1"/>
      <c r="W109" s="1"/>
      <c r="X109" s="1"/>
      <c r="Y109" s="1"/>
      <c r="Z109" s="1"/>
      <c r="AA109" s="1"/>
    </row>
    <row r="110">
      <c r="A110" s="18">
        <v>1983.0</v>
      </c>
      <c r="B110" s="1" t="s">
        <v>470</v>
      </c>
      <c r="C110" s="2" t="s">
        <v>471</v>
      </c>
      <c r="D110" s="1" t="s">
        <v>333</v>
      </c>
      <c r="E110" s="3">
        <v>686.0</v>
      </c>
      <c r="F110" s="3"/>
      <c r="G110" s="1"/>
      <c r="H110" s="14" t="s">
        <v>334</v>
      </c>
      <c r="I110" s="6" t="s">
        <v>335</v>
      </c>
      <c r="J110" s="5" t="s">
        <v>336</v>
      </c>
      <c r="K110" s="1"/>
      <c r="L110" s="1"/>
      <c r="M110" s="3">
        <v>1983.0</v>
      </c>
      <c r="N110" s="1" t="s">
        <v>23</v>
      </c>
      <c r="O110" s="7"/>
      <c r="P110" s="2">
        <v>41.0</v>
      </c>
      <c r="Q110" s="2"/>
      <c r="R110" s="1"/>
      <c r="S110" s="1"/>
      <c r="T110" s="1"/>
      <c r="U110" s="1"/>
      <c r="V110" s="1"/>
      <c r="W110" s="1"/>
      <c r="X110" s="1"/>
      <c r="Y110" s="1"/>
      <c r="Z110" s="1"/>
      <c r="AA110" s="1"/>
    </row>
    <row r="111">
      <c r="A111" s="3">
        <v>2015.0</v>
      </c>
      <c r="B111" s="1" t="s">
        <v>472</v>
      </c>
      <c r="C111" s="2" t="s">
        <v>473</v>
      </c>
      <c r="D111" s="2" t="s">
        <v>474</v>
      </c>
      <c r="E111" s="3">
        <v>530.0</v>
      </c>
      <c r="F111" s="1"/>
      <c r="G111" s="1"/>
      <c r="H111" s="9" t="s">
        <v>475</v>
      </c>
      <c r="I111" s="1"/>
      <c r="J111" s="1"/>
      <c r="K111" s="1"/>
      <c r="L111" s="1"/>
      <c r="M111" s="3">
        <v>2015.0</v>
      </c>
      <c r="N111" s="1" t="s">
        <v>13</v>
      </c>
      <c r="O111" s="7"/>
      <c r="P111" s="2">
        <v>22.0</v>
      </c>
      <c r="Q111" s="2">
        <v>5.0</v>
      </c>
      <c r="R111" s="1"/>
      <c r="S111" s="1"/>
      <c r="T111" s="1"/>
      <c r="U111" s="1"/>
      <c r="V111" s="1"/>
      <c r="W111" s="1"/>
      <c r="X111" s="1"/>
      <c r="Y111" s="1"/>
      <c r="Z111" s="1"/>
      <c r="AA111" s="1"/>
    </row>
    <row r="112">
      <c r="A112" s="3"/>
      <c r="B112" s="1"/>
      <c r="C112" s="2"/>
      <c r="D112" s="2"/>
      <c r="E112" s="3"/>
      <c r="F112" s="3"/>
      <c r="G112" s="1"/>
      <c r="H112" s="9"/>
      <c r="I112" s="1"/>
      <c r="J112" s="6"/>
      <c r="K112" s="6"/>
      <c r="L112" s="1"/>
      <c r="M112" s="3"/>
      <c r="N112" s="1"/>
      <c r="O112" s="7" t="s">
        <v>476</v>
      </c>
      <c r="P112" s="28" t="s">
        <v>477</v>
      </c>
      <c r="Q112" s="28" t="s">
        <v>478</v>
      </c>
      <c r="R112" s="1"/>
      <c r="S112" s="1"/>
      <c r="T112" s="1"/>
      <c r="U112" s="1"/>
      <c r="V112" s="1"/>
      <c r="W112" s="1"/>
      <c r="X112" s="1"/>
      <c r="Y112" s="1"/>
      <c r="Z112" s="1"/>
      <c r="AA112" s="1"/>
    </row>
    <row r="113">
      <c r="A113" s="3">
        <v>2020.0</v>
      </c>
      <c r="B113" s="1"/>
      <c r="C113" s="1" t="s">
        <v>143</v>
      </c>
      <c r="D113" s="1"/>
      <c r="E113" s="1"/>
      <c r="F113" s="1"/>
      <c r="G113" s="1"/>
      <c r="H113" s="9" t="s">
        <v>479</v>
      </c>
      <c r="I113" s="1"/>
      <c r="J113" s="12" t="s">
        <v>480</v>
      </c>
      <c r="K113" s="1"/>
      <c r="L113" s="1"/>
      <c r="M113" s="3">
        <v>2020.0</v>
      </c>
      <c r="N113" s="1" t="s">
        <v>17</v>
      </c>
      <c r="O113" s="7"/>
      <c r="P113" s="1"/>
      <c r="Q113" s="1"/>
      <c r="R113" s="1"/>
      <c r="S113" s="1"/>
      <c r="T113" s="1"/>
      <c r="U113" s="1"/>
      <c r="V113" s="1"/>
      <c r="W113" s="1"/>
      <c r="X113" s="1"/>
      <c r="Y113" s="1"/>
      <c r="Z113" s="1"/>
      <c r="AA113" s="1"/>
    </row>
    <row r="114">
      <c r="A114" s="3"/>
      <c r="B114" s="1"/>
      <c r="C114" s="2"/>
      <c r="D114" s="2"/>
      <c r="E114" s="3"/>
      <c r="F114" s="3"/>
      <c r="G114" s="1"/>
      <c r="H114" s="9"/>
      <c r="I114" s="1"/>
      <c r="J114" s="6"/>
      <c r="K114" s="6"/>
      <c r="L114" s="1"/>
      <c r="M114" s="3"/>
      <c r="N114" s="1"/>
      <c r="O114" s="7"/>
      <c r="P114" s="1"/>
      <c r="Q114" s="1"/>
      <c r="R114" s="1"/>
      <c r="S114" s="1"/>
      <c r="T114" s="1"/>
      <c r="U114" s="1"/>
      <c r="V114" s="1"/>
      <c r="W114" s="1"/>
      <c r="X114" s="1"/>
      <c r="Y114" s="1"/>
      <c r="Z114" s="1"/>
      <c r="AA114" s="1"/>
    </row>
    <row r="115">
      <c r="A115" s="1"/>
      <c r="B115" s="1"/>
      <c r="C115" s="2"/>
      <c r="D115" s="1"/>
      <c r="E115" s="3"/>
      <c r="F115" s="3"/>
      <c r="G115" s="1"/>
      <c r="H115" s="14"/>
      <c r="I115" s="5"/>
      <c r="J115" s="1"/>
      <c r="K115" s="1"/>
      <c r="L115" s="1"/>
      <c r="M115" s="3"/>
      <c r="N115" s="1"/>
      <c r="O115" s="7"/>
      <c r="P115" s="1"/>
      <c r="Q115" s="1"/>
      <c r="R115" s="1"/>
      <c r="S115" s="1"/>
      <c r="T115" s="1"/>
      <c r="U115" s="1"/>
      <c r="V115" s="1"/>
      <c r="W115" s="1"/>
      <c r="X115" s="1"/>
      <c r="Y115" s="1"/>
      <c r="Z115" s="1"/>
      <c r="AA115" s="1"/>
    </row>
    <row r="116">
      <c r="A116" s="3"/>
      <c r="B116" s="1"/>
      <c r="C116" s="2"/>
      <c r="D116" s="1"/>
      <c r="E116" s="3"/>
      <c r="F116" s="2"/>
      <c r="G116" s="1"/>
      <c r="H116" s="9"/>
      <c r="I116" s="6"/>
      <c r="J116" s="6"/>
      <c r="K116" s="6"/>
      <c r="L116" s="1"/>
      <c r="M116" s="3"/>
      <c r="N116" s="1"/>
      <c r="O116" s="7"/>
      <c r="P116" s="1"/>
      <c r="Q116" s="1"/>
      <c r="R116" s="1"/>
      <c r="S116" s="1"/>
      <c r="T116" s="1"/>
      <c r="U116" s="1"/>
      <c r="V116" s="1"/>
      <c r="W116" s="1"/>
      <c r="X116" s="1"/>
      <c r="Y116" s="1"/>
      <c r="Z116" s="1"/>
      <c r="AA116" s="1"/>
    </row>
    <row r="117">
      <c r="A117" s="1"/>
      <c r="B117" s="1"/>
      <c r="C117" s="1"/>
      <c r="D117" s="1"/>
      <c r="E117" s="3"/>
      <c r="F117" s="3"/>
      <c r="G117" s="1"/>
      <c r="H117" s="9"/>
      <c r="I117" s="6"/>
      <c r="J117" s="6"/>
      <c r="K117" s="6"/>
      <c r="L117" s="1"/>
      <c r="M117" s="3"/>
      <c r="N117" s="1"/>
      <c r="O117" s="7"/>
      <c r="P117" s="1"/>
      <c r="Q117" s="1"/>
      <c r="R117" s="1"/>
      <c r="S117" s="1"/>
      <c r="T117" s="1"/>
      <c r="U117" s="1"/>
      <c r="V117" s="1"/>
      <c r="W117" s="1"/>
      <c r="X117" s="1"/>
      <c r="Y117" s="1"/>
      <c r="Z117" s="1"/>
      <c r="AA117" s="1"/>
    </row>
    <row r="118">
      <c r="A118" s="1"/>
      <c r="B118" s="1"/>
      <c r="C118" s="1"/>
      <c r="D118" s="3"/>
      <c r="E118" s="3"/>
      <c r="F118" s="3"/>
      <c r="G118" s="1"/>
      <c r="H118" s="13"/>
      <c r="I118" s="6"/>
      <c r="J118" s="6"/>
      <c r="K118" s="6"/>
      <c r="L118" s="1"/>
      <c r="M118" s="3"/>
      <c r="N118" s="1"/>
      <c r="O118" s="7"/>
      <c r="P118" s="1"/>
      <c r="Q118" s="1"/>
      <c r="R118" s="1"/>
      <c r="S118" s="1"/>
      <c r="T118" s="1"/>
      <c r="U118" s="1"/>
      <c r="V118" s="1"/>
      <c r="W118" s="1"/>
      <c r="X118" s="1"/>
      <c r="Y118" s="1"/>
      <c r="Z118" s="1"/>
      <c r="AA118" s="1"/>
    </row>
    <row r="119">
      <c r="A119" s="3"/>
      <c r="B119" s="1"/>
      <c r="C119" s="1"/>
      <c r="D119" s="1"/>
      <c r="E119" s="1"/>
      <c r="F119" s="3"/>
      <c r="G119" s="1"/>
      <c r="H119" s="9"/>
      <c r="I119" s="6"/>
      <c r="J119" s="6"/>
      <c r="K119" s="6"/>
      <c r="L119" s="1"/>
      <c r="M119" s="3"/>
      <c r="N119" s="1"/>
      <c r="O119" s="7"/>
      <c r="P119" s="1"/>
      <c r="Q119" s="1"/>
      <c r="R119" s="1"/>
      <c r="S119" s="1"/>
      <c r="T119" s="1"/>
      <c r="U119" s="1"/>
      <c r="V119" s="1"/>
      <c r="W119" s="1"/>
      <c r="X119" s="1"/>
      <c r="Y119" s="1"/>
      <c r="Z119" s="1"/>
      <c r="AA119" s="1"/>
    </row>
    <row r="120">
      <c r="A120" s="3"/>
      <c r="B120" s="1"/>
      <c r="C120" s="1"/>
      <c r="D120" s="1"/>
      <c r="E120" s="3"/>
      <c r="F120" s="3"/>
      <c r="G120" s="1"/>
      <c r="H120" s="9"/>
      <c r="I120" s="6"/>
      <c r="J120" s="5"/>
      <c r="K120" s="6"/>
      <c r="L120" s="1"/>
      <c r="M120" s="3"/>
      <c r="N120" s="1"/>
      <c r="O120" s="7"/>
      <c r="P120" s="1"/>
      <c r="Q120" s="1"/>
      <c r="R120" s="1"/>
      <c r="S120" s="1"/>
      <c r="T120" s="1"/>
      <c r="U120" s="1"/>
      <c r="V120" s="1"/>
      <c r="W120" s="1"/>
      <c r="X120" s="1"/>
      <c r="Y120" s="1"/>
      <c r="Z120" s="1"/>
      <c r="AA120" s="1"/>
    </row>
    <row r="121">
      <c r="A121" s="3"/>
      <c r="B121" s="1"/>
      <c r="C121" s="1"/>
      <c r="D121" s="1"/>
      <c r="E121" s="3"/>
      <c r="F121" s="3"/>
      <c r="G121" s="1"/>
      <c r="H121" s="9"/>
      <c r="I121" s="1"/>
      <c r="J121" s="6"/>
      <c r="K121" s="6"/>
      <c r="L121" s="1"/>
      <c r="M121" s="3"/>
      <c r="N121" s="1"/>
      <c r="O121" s="7"/>
      <c r="P121" s="1"/>
      <c r="Q121" s="1"/>
      <c r="R121" s="1"/>
      <c r="S121" s="1"/>
      <c r="T121" s="1"/>
      <c r="U121" s="1"/>
      <c r="V121" s="1"/>
      <c r="W121" s="1"/>
      <c r="X121" s="1"/>
      <c r="Y121" s="1"/>
      <c r="Z121" s="1"/>
      <c r="AA121" s="1"/>
    </row>
    <row r="122">
      <c r="A122" s="1"/>
      <c r="B122" s="1"/>
      <c r="C122" s="1"/>
      <c r="D122" s="1"/>
      <c r="E122" s="6"/>
      <c r="F122" s="3"/>
      <c r="G122" s="1"/>
      <c r="H122" s="13"/>
      <c r="I122" s="6"/>
      <c r="J122" s="5"/>
      <c r="K122" s="6"/>
      <c r="L122" s="1"/>
      <c r="M122" s="3"/>
      <c r="N122" s="1"/>
      <c r="O122" s="7"/>
      <c r="P122" s="1"/>
      <c r="Q122" s="1"/>
      <c r="R122" s="1"/>
      <c r="S122" s="1"/>
      <c r="T122" s="1"/>
      <c r="U122" s="1"/>
      <c r="V122" s="1"/>
      <c r="W122" s="1"/>
      <c r="X122" s="1"/>
      <c r="Y122" s="1"/>
      <c r="Z122" s="1"/>
      <c r="AA122" s="1"/>
    </row>
    <row r="123">
      <c r="A123" s="1"/>
      <c r="B123" s="1"/>
      <c r="C123" s="1"/>
      <c r="D123" s="1"/>
      <c r="E123" s="3"/>
      <c r="F123" s="3"/>
      <c r="G123" s="1"/>
      <c r="H123" s="13"/>
      <c r="I123" s="1"/>
      <c r="J123" s="12"/>
      <c r="K123" s="1"/>
      <c r="L123" s="1"/>
      <c r="M123" s="3"/>
      <c r="N123" s="1"/>
      <c r="O123" s="7"/>
      <c r="P123" s="1"/>
      <c r="Q123" s="1"/>
      <c r="R123" s="1"/>
      <c r="S123" s="1"/>
      <c r="T123" s="1"/>
      <c r="U123" s="1"/>
      <c r="V123" s="1"/>
      <c r="W123" s="1"/>
      <c r="X123" s="1"/>
      <c r="Y123" s="1"/>
      <c r="Z123" s="1"/>
      <c r="AA123" s="1"/>
    </row>
    <row r="124">
      <c r="A124" s="3"/>
      <c r="B124" s="1"/>
      <c r="C124" s="1"/>
      <c r="D124" s="1"/>
      <c r="E124" s="3"/>
      <c r="F124" s="3"/>
      <c r="G124" s="1"/>
      <c r="H124" s="9"/>
      <c r="I124" s="6"/>
      <c r="J124" s="1"/>
      <c r="K124" s="1"/>
      <c r="L124" s="1"/>
      <c r="M124" s="3"/>
      <c r="N124" s="1"/>
      <c r="O124" s="7"/>
      <c r="P124" s="1"/>
      <c r="Q124" s="1"/>
      <c r="R124" s="1"/>
      <c r="S124" s="1"/>
      <c r="T124" s="1"/>
      <c r="U124" s="1"/>
      <c r="V124" s="1"/>
      <c r="W124" s="1"/>
      <c r="X124" s="1"/>
      <c r="Y124" s="1"/>
      <c r="Z124" s="1"/>
      <c r="AA124" s="1"/>
    </row>
    <row r="125">
      <c r="A125" s="1"/>
      <c r="B125" s="1"/>
      <c r="C125" s="1"/>
      <c r="D125" s="1"/>
      <c r="E125" s="3"/>
      <c r="F125" s="3"/>
      <c r="G125" s="1"/>
      <c r="H125" s="9"/>
      <c r="I125" s="1"/>
      <c r="J125" s="12"/>
      <c r="K125" s="1"/>
      <c r="L125" s="1"/>
      <c r="M125" s="3"/>
      <c r="N125" s="1"/>
      <c r="O125" s="1"/>
      <c r="P125" s="1"/>
      <c r="Q125" s="1"/>
      <c r="R125" s="1"/>
      <c r="S125" s="1"/>
      <c r="T125" s="1"/>
      <c r="U125" s="1"/>
      <c r="V125" s="1"/>
      <c r="W125" s="1"/>
      <c r="X125" s="1"/>
      <c r="Y125" s="1"/>
      <c r="Z125" s="1"/>
      <c r="AA125" s="1"/>
    </row>
    <row r="126">
      <c r="A126" s="3"/>
      <c r="B126" s="1"/>
      <c r="C126" s="1"/>
      <c r="D126" s="1"/>
      <c r="E126" s="3"/>
      <c r="F126" s="3"/>
      <c r="G126" s="1"/>
      <c r="H126" s="9"/>
      <c r="I126" s="1"/>
      <c r="J126" s="6"/>
      <c r="K126" s="6"/>
      <c r="L126" s="1"/>
      <c r="M126" s="3"/>
      <c r="N126" s="1"/>
      <c r="O126" s="1"/>
      <c r="P126" s="1"/>
      <c r="Q126" s="1"/>
      <c r="R126" s="1"/>
      <c r="S126" s="1"/>
      <c r="T126" s="1"/>
      <c r="U126" s="1"/>
      <c r="V126" s="1"/>
      <c r="W126" s="1"/>
      <c r="X126" s="1"/>
      <c r="Y126" s="1"/>
      <c r="Z126" s="1"/>
      <c r="AA126" s="1"/>
    </row>
    <row r="127">
      <c r="A127" s="3"/>
      <c r="B127" s="1"/>
      <c r="C127" s="1"/>
      <c r="D127" s="1"/>
      <c r="E127" s="3"/>
      <c r="F127" s="3"/>
      <c r="G127" s="1"/>
      <c r="H127" s="14"/>
      <c r="I127" s="12"/>
      <c r="J127" s="6"/>
      <c r="K127" s="6"/>
      <c r="L127" s="1"/>
      <c r="M127" s="3"/>
      <c r="N127" s="1"/>
      <c r="O127" s="1"/>
      <c r="P127" s="1"/>
      <c r="Q127" s="1"/>
      <c r="R127" s="1"/>
      <c r="S127" s="1"/>
      <c r="T127" s="1"/>
      <c r="U127" s="1"/>
      <c r="V127" s="1"/>
      <c r="W127" s="1"/>
      <c r="X127" s="1"/>
      <c r="Y127" s="1"/>
      <c r="Z127" s="1"/>
      <c r="AA127" s="1"/>
    </row>
    <row r="128">
      <c r="A128" s="15"/>
      <c r="B128" s="16"/>
      <c r="C128" s="16"/>
      <c r="D128" s="1"/>
      <c r="E128" s="1"/>
      <c r="F128" s="1"/>
      <c r="G128" s="1"/>
      <c r="H128" s="17"/>
      <c r="I128" s="6"/>
      <c r="J128" s="6"/>
      <c r="K128" s="6"/>
      <c r="L128" s="1"/>
      <c r="M128" s="15"/>
      <c r="N128" s="1"/>
      <c r="O128" s="1"/>
      <c r="P128" s="1"/>
      <c r="Q128" s="1"/>
      <c r="R128" s="1"/>
      <c r="S128" s="1"/>
      <c r="T128" s="1"/>
      <c r="U128" s="1"/>
      <c r="V128" s="1"/>
      <c r="W128" s="1"/>
      <c r="X128" s="1"/>
      <c r="Y128" s="1"/>
      <c r="Z128" s="1"/>
      <c r="AA128" s="1"/>
    </row>
    <row r="129">
      <c r="A129" s="3"/>
      <c r="B129" s="1"/>
      <c r="C129" s="1"/>
      <c r="D129" s="1"/>
      <c r="E129" s="3"/>
      <c r="F129" s="3"/>
      <c r="G129" s="1"/>
      <c r="H129" s="9"/>
      <c r="I129" s="6"/>
      <c r="J129" s="6"/>
      <c r="K129" s="1"/>
      <c r="L129" s="1"/>
      <c r="M129" s="3"/>
      <c r="N129" s="1"/>
      <c r="O129" s="1"/>
      <c r="P129" s="1"/>
      <c r="Q129" s="1"/>
      <c r="R129" s="1"/>
      <c r="S129" s="1"/>
      <c r="T129" s="1"/>
      <c r="U129" s="1"/>
      <c r="V129" s="1"/>
      <c r="W129" s="1"/>
      <c r="X129" s="1"/>
      <c r="Y129" s="1"/>
      <c r="Z129" s="1"/>
      <c r="AA129" s="1"/>
    </row>
    <row r="130">
      <c r="A130" s="1"/>
      <c r="B130" s="1"/>
      <c r="C130" s="1"/>
      <c r="D130" s="1"/>
      <c r="E130" s="3"/>
      <c r="F130" s="3"/>
      <c r="G130" s="1"/>
      <c r="H130" s="14"/>
      <c r="I130" s="5"/>
      <c r="J130" s="6"/>
      <c r="K130" s="1"/>
      <c r="L130" s="1"/>
      <c r="M130" s="3"/>
      <c r="N130" s="1"/>
      <c r="O130" s="1"/>
      <c r="P130" s="1"/>
      <c r="Q130" s="1"/>
      <c r="R130" s="1"/>
      <c r="S130" s="1"/>
      <c r="T130" s="1"/>
      <c r="U130" s="1"/>
      <c r="V130" s="1"/>
      <c r="W130" s="1"/>
      <c r="X130" s="1"/>
      <c r="Y130" s="1"/>
      <c r="Z130" s="1"/>
      <c r="AA130" s="1"/>
    </row>
    <row r="131">
      <c r="H131" s="22"/>
      <c r="I131" s="22"/>
      <c r="J131" s="22"/>
      <c r="O131" s="1"/>
    </row>
    <row r="132">
      <c r="A132" s="3"/>
      <c r="B132" s="1"/>
      <c r="C132" s="1"/>
      <c r="D132" s="1"/>
      <c r="E132" s="2"/>
      <c r="F132" s="2"/>
      <c r="G132" s="1"/>
      <c r="H132" s="14"/>
      <c r="I132" s="6"/>
      <c r="J132" s="5"/>
      <c r="K132" s="6"/>
      <c r="L132" s="1"/>
      <c r="M132" s="3"/>
      <c r="N132" s="1"/>
      <c r="O132" s="1"/>
      <c r="P132" s="1"/>
      <c r="Q132" s="1"/>
      <c r="R132" s="1"/>
      <c r="S132" s="1"/>
      <c r="T132" s="1"/>
      <c r="U132" s="1"/>
      <c r="V132" s="1"/>
      <c r="W132" s="1"/>
      <c r="X132" s="1"/>
      <c r="Y132" s="1"/>
      <c r="Z132" s="1"/>
      <c r="AA132" s="1"/>
    </row>
    <row r="133">
      <c r="A133" s="3"/>
      <c r="B133" s="1"/>
      <c r="C133" s="1"/>
      <c r="D133" s="1"/>
      <c r="E133" s="3"/>
      <c r="F133" s="3"/>
      <c r="G133" s="1"/>
      <c r="H133" s="13"/>
      <c r="I133" s="6"/>
      <c r="J133" s="5"/>
      <c r="K133" s="6"/>
      <c r="L133" s="1"/>
      <c r="M133" s="3"/>
      <c r="N133" s="1"/>
      <c r="O133" s="1"/>
      <c r="P133" s="1"/>
      <c r="Q133" s="1"/>
      <c r="R133" s="1"/>
      <c r="S133" s="1"/>
      <c r="T133" s="1"/>
      <c r="U133" s="1"/>
      <c r="V133" s="1"/>
      <c r="W133" s="1"/>
      <c r="X133" s="1"/>
      <c r="Y133" s="1"/>
      <c r="Z133" s="1"/>
      <c r="AA133" s="1"/>
    </row>
    <row r="134">
      <c r="A134" s="3"/>
      <c r="B134" s="1"/>
      <c r="C134" s="1"/>
      <c r="D134" s="1"/>
      <c r="E134" s="3"/>
      <c r="F134" s="1"/>
      <c r="G134" s="1"/>
      <c r="H134" s="9"/>
      <c r="I134" s="1"/>
      <c r="J134" s="5"/>
      <c r="K134" s="6"/>
      <c r="L134" s="1"/>
      <c r="M134" s="3"/>
      <c r="N134" s="1"/>
      <c r="O134" s="1"/>
      <c r="P134" s="1"/>
      <c r="Q134" s="1"/>
      <c r="R134" s="1"/>
      <c r="S134" s="1"/>
      <c r="T134" s="1"/>
      <c r="U134" s="1"/>
      <c r="V134" s="1"/>
      <c r="W134" s="1"/>
      <c r="X134" s="1"/>
      <c r="Y134" s="1"/>
      <c r="Z134" s="1"/>
      <c r="AA134" s="1"/>
    </row>
    <row r="135">
      <c r="A135" s="1"/>
      <c r="B135" s="1"/>
      <c r="C135" s="1"/>
      <c r="D135" s="1"/>
      <c r="E135" s="3"/>
      <c r="F135" s="3"/>
      <c r="G135" s="1"/>
      <c r="H135" s="14"/>
      <c r="I135" s="1"/>
      <c r="J135" s="1"/>
      <c r="K135" s="1"/>
      <c r="L135" s="1"/>
      <c r="M135" s="3"/>
      <c r="N135" s="1"/>
      <c r="O135" s="1"/>
      <c r="P135" s="1"/>
      <c r="Q135" s="1"/>
      <c r="R135" s="1"/>
      <c r="S135" s="1"/>
      <c r="T135" s="1"/>
      <c r="U135" s="1"/>
      <c r="V135" s="1"/>
      <c r="W135" s="1"/>
      <c r="X135" s="1"/>
      <c r="Y135" s="1"/>
      <c r="Z135" s="1"/>
      <c r="AA135" s="1"/>
    </row>
    <row r="136">
      <c r="A136" s="3"/>
      <c r="B136" s="1"/>
      <c r="C136" s="1"/>
      <c r="D136" s="1"/>
      <c r="E136" s="1"/>
      <c r="F136" s="1"/>
      <c r="G136" s="1"/>
      <c r="H136" s="13"/>
      <c r="I136" s="6"/>
      <c r="J136" s="6"/>
      <c r="K136" s="6"/>
      <c r="L136" s="1"/>
      <c r="M136" s="3"/>
      <c r="N136" s="1"/>
      <c r="O136" s="1"/>
      <c r="P136" s="1"/>
      <c r="Q136" s="1"/>
      <c r="R136" s="1"/>
      <c r="S136" s="1"/>
      <c r="T136" s="1"/>
      <c r="U136" s="1"/>
      <c r="V136" s="1"/>
      <c r="W136" s="1"/>
      <c r="X136" s="1"/>
      <c r="Y136" s="1"/>
      <c r="Z136" s="1"/>
      <c r="AA136" s="1"/>
    </row>
    <row r="137">
      <c r="A137" s="3"/>
      <c r="B137" s="1"/>
      <c r="C137" s="1"/>
      <c r="D137" s="1"/>
      <c r="E137" s="3"/>
      <c r="F137" s="3"/>
      <c r="G137" s="1"/>
      <c r="H137" s="9"/>
      <c r="I137" s="6"/>
      <c r="J137" s="5"/>
      <c r="K137" s="1"/>
      <c r="L137" s="1"/>
      <c r="M137" s="3"/>
      <c r="N137" s="1"/>
      <c r="O137" s="1"/>
      <c r="P137" s="1"/>
      <c r="Q137" s="1"/>
      <c r="R137" s="1"/>
      <c r="S137" s="1"/>
      <c r="T137" s="1"/>
      <c r="U137" s="1"/>
      <c r="V137" s="1"/>
      <c r="W137" s="1"/>
      <c r="X137" s="1"/>
      <c r="Y137" s="1"/>
      <c r="Z137" s="1"/>
      <c r="AA137" s="1"/>
    </row>
    <row r="138">
      <c r="A138" s="8"/>
      <c r="B138" s="1"/>
      <c r="C138" s="1"/>
      <c r="D138" s="1"/>
      <c r="E138" s="2"/>
      <c r="F138" s="2"/>
      <c r="G138" s="1"/>
      <c r="H138" s="9"/>
      <c r="I138" s="1"/>
      <c r="J138" s="6"/>
      <c r="K138" s="6"/>
      <c r="L138" s="1"/>
      <c r="M138" s="8"/>
      <c r="N138" s="1"/>
      <c r="O138" s="1"/>
      <c r="P138" s="1"/>
      <c r="Q138" s="1"/>
      <c r="R138" s="1"/>
      <c r="S138" s="1"/>
      <c r="T138" s="1"/>
      <c r="U138" s="1"/>
      <c r="V138" s="1"/>
      <c r="W138" s="1"/>
      <c r="X138" s="1"/>
      <c r="Y138" s="1"/>
      <c r="Z138" s="1"/>
      <c r="AA138" s="1"/>
    </row>
    <row r="139">
      <c r="A139" s="3"/>
      <c r="B139" s="1"/>
      <c r="C139" s="1"/>
      <c r="D139" s="1"/>
      <c r="E139" s="3"/>
      <c r="F139" s="3"/>
      <c r="G139" s="1"/>
      <c r="H139" s="9"/>
      <c r="I139" s="6"/>
      <c r="J139" s="6"/>
      <c r="K139" s="6"/>
      <c r="L139" s="1"/>
      <c r="M139" s="3"/>
      <c r="N139" s="1"/>
      <c r="O139" s="1"/>
      <c r="P139" s="1"/>
      <c r="Q139" s="1"/>
      <c r="R139" s="1"/>
      <c r="S139" s="1"/>
      <c r="T139" s="1"/>
      <c r="U139" s="1"/>
      <c r="V139" s="1"/>
      <c r="W139" s="1"/>
      <c r="X139" s="1"/>
      <c r="Y139" s="1"/>
      <c r="Z139" s="1"/>
      <c r="AA139" s="1"/>
    </row>
    <row r="140">
      <c r="A140" s="3"/>
      <c r="B140" s="1"/>
      <c r="C140" s="1"/>
      <c r="D140" s="1"/>
      <c r="E140" s="1"/>
      <c r="F140" s="1"/>
      <c r="G140" s="1"/>
      <c r="H140" s="9"/>
      <c r="I140" s="6"/>
      <c r="J140" s="6"/>
      <c r="K140" s="6"/>
      <c r="L140" s="1"/>
      <c r="M140" s="3"/>
      <c r="N140" s="1"/>
      <c r="O140" s="1"/>
      <c r="P140" s="1"/>
      <c r="Q140" s="1"/>
      <c r="R140" s="1"/>
      <c r="S140" s="1"/>
      <c r="T140" s="1"/>
      <c r="U140" s="1"/>
      <c r="V140" s="1"/>
      <c r="W140" s="1"/>
      <c r="X140" s="1"/>
      <c r="Y140" s="1"/>
      <c r="Z140" s="1"/>
      <c r="AA140" s="1"/>
    </row>
    <row r="141">
      <c r="A141" s="3"/>
      <c r="B141" s="1"/>
      <c r="C141" s="1"/>
      <c r="D141" s="1"/>
      <c r="E141" s="1"/>
      <c r="F141" s="1"/>
      <c r="G141" s="1"/>
      <c r="H141" s="13"/>
      <c r="I141" s="1"/>
      <c r="J141" s="1"/>
      <c r="K141" s="1"/>
      <c r="L141" s="1"/>
      <c r="M141" s="3"/>
      <c r="N141" s="1"/>
      <c r="O141" s="1"/>
      <c r="P141" s="1"/>
      <c r="Q141" s="1"/>
      <c r="R141" s="1"/>
      <c r="S141" s="1"/>
      <c r="T141" s="1"/>
      <c r="U141" s="1"/>
      <c r="V141" s="1"/>
      <c r="W141" s="1"/>
      <c r="X141" s="1"/>
      <c r="Y141" s="1"/>
      <c r="Z141" s="1"/>
      <c r="AA141" s="1"/>
    </row>
    <row r="142">
      <c r="A142" s="3"/>
      <c r="B142" s="1"/>
      <c r="C142" s="1"/>
      <c r="D142" s="3"/>
      <c r="E142" s="3"/>
      <c r="F142" s="3"/>
      <c r="G142" s="1"/>
      <c r="H142" s="13"/>
      <c r="I142" s="1"/>
      <c r="J142" s="1"/>
      <c r="K142" s="1"/>
      <c r="L142" s="1"/>
      <c r="M142" s="3"/>
      <c r="N142" s="1"/>
      <c r="O142" s="1"/>
      <c r="P142" s="1"/>
      <c r="Q142" s="1"/>
      <c r="R142" s="1"/>
      <c r="S142" s="1"/>
      <c r="T142" s="1"/>
      <c r="U142" s="1"/>
      <c r="V142" s="1"/>
      <c r="W142" s="1"/>
      <c r="X142" s="1"/>
      <c r="Y142" s="1"/>
      <c r="Z142" s="1"/>
      <c r="AA142" s="1"/>
    </row>
    <row r="143">
      <c r="A143" s="3"/>
      <c r="B143" s="1"/>
      <c r="C143" s="1"/>
      <c r="D143" s="3"/>
      <c r="E143" s="3"/>
      <c r="F143" s="3"/>
      <c r="G143" s="1"/>
      <c r="H143" s="13"/>
      <c r="I143" s="1"/>
      <c r="J143" s="1"/>
      <c r="K143" s="1"/>
      <c r="L143" s="1"/>
      <c r="M143" s="3"/>
      <c r="N143" s="1"/>
      <c r="O143" s="1"/>
      <c r="P143" s="1"/>
      <c r="Q143" s="1"/>
      <c r="R143" s="1"/>
      <c r="S143" s="1"/>
      <c r="T143" s="1"/>
      <c r="U143" s="1"/>
      <c r="V143" s="1"/>
      <c r="W143" s="1"/>
      <c r="X143" s="1"/>
      <c r="Y143" s="1"/>
      <c r="Z143" s="1"/>
      <c r="AA143" s="1"/>
    </row>
    <row r="144">
      <c r="A144" s="1"/>
      <c r="B144" s="1"/>
      <c r="C144" s="1"/>
      <c r="D144" s="1"/>
      <c r="E144" s="3"/>
      <c r="F144" s="8"/>
      <c r="G144" s="1"/>
      <c r="H144" s="13"/>
      <c r="I144" s="1"/>
      <c r="J144" s="12"/>
      <c r="K144" s="1"/>
      <c r="L144" s="1"/>
      <c r="M144" s="3"/>
      <c r="N144" s="1"/>
      <c r="O144" s="1"/>
      <c r="P144" s="1"/>
      <c r="Q144" s="1"/>
      <c r="R144" s="1"/>
      <c r="S144" s="1"/>
      <c r="T144" s="1"/>
      <c r="U144" s="1"/>
      <c r="V144" s="1"/>
      <c r="W144" s="1"/>
      <c r="X144" s="1"/>
      <c r="Y144" s="1"/>
      <c r="Z144" s="1"/>
      <c r="AA144" s="1"/>
    </row>
    <row r="145">
      <c r="A145" s="3"/>
      <c r="B145" s="1"/>
      <c r="C145" s="1"/>
      <c r="D145" s="1"/>
      <c r="E145" s="1"/>
      <c r="F145" s="1"/>
      <c r="G145" s="1"/>
      <c r="H145" s="9"/>
      <c r="I145" s="6"/>
      <c r="J145" s="6"/>
      <c r="K145" s="6"/>
      <c r="L145" s="1"/>
      <c r="M145" s="3"/>
      <c r="N145" s="1"/>
      <c r="O145" s="1"/>
      <c r="P145" s="1"/>
      <c r="Q145" s="1"/>
      <c r="R145" s="1"/>
      <c r="S145" s="1"/>
      <c r="T145" s="1"/>
      <c r="U145" s="1"/>
      <c r="V145" s="1"/>
      <c r="W145" s="1"/>
      <c r="X145" s="1"/>
      <c r="Y145" s="1"/>
      <c r="Z145" s="1"/>
      <c r="AA145" s="1"/>
    </row>
    <row r="146">
      <c r="A146" s="3"/>
      <c r="B146" s="1"/>
      <c r="C146" s="1"/>
      <c r="D146" s="1"/>
      <c r="E146" s="3"/>
      <c r="F146" s="3"/>
      <c r="G146" s="1"/>
      <c r="H146" s="9"/>
      <c r="I146" s="6"/>
      <c r="J146" s="5"/>
      <c r="K146" s="1"/>
      <c r="L146" s="1"/>
      <c r="M146" s="3"/>
      <c r="N146" s="1"/>
      <c r="O146" s="1"/>
      <c r="P146" s="1"/>
      <c r="Q146" s="1"/>
      <c r="R146" s="1"/>
      <c r="S146" s="1"/>
      <c r="T146" s="1"/>
      <c r="U146" s="1"/>
      <c r="V146" s="1"/>
      <c r="W146" s="1"/>
      <c r="X146" s="1"/>
      <c r="Y146" s="1"/>
      <c r="Z146" s="1"/>
      <c r="AA146" s="1"/>
    </row>
    <row r="147">
      <c r="A147" s="1"/>
      <c r="B147" s="1"/>
      <c r="C147" s="1"/>
      <c r="D147" s="1"/>
      <c r="E147" s="1"/>
      <c r="F147" s="1"/>
      <c r="G147" s="1"/>
      <c r="H147" s="9"/>
      <c r="I147" s="6"/>
      <c r="J147" s="6"/>
      <c r="K147" s="6"/>
      <c r="L147" s="1"/>
      <c r="M147" s="3"/>
      <c r="N147" s="1"/>
      <c r="O147" s="1"/>
      <c r="P147" s="1"/>
      <c r="Q147" s="1"/>
      <c r="R147" s="1"/>
      <c r="S147" s="1"/>
      <c r="T147" s="1"/>
      <c r="U147" s="1"/>
      <c r="V147" s="1"/>
      <c r="W147" s="1"/>
      <c r="X147" s="1"/>
      <c r="Y147" s="1"/>
      <c r="Z147" s="1"/>
      <c r="AA147" s="1"/>
    </row>
    <row r="148">
      <c r="A148" s="1"/>
      <c r="B148" s="1"/>
      <c r="C148" s="1"/>
      <c r="D148" s="1"/>
      <c r="E148" s="1"/>
      <c r="F148" s="1"/>
      <c r="G148" s="1"/>
      <c r="H148" s="13"/>
      <c r="I148" s="6"/>
      <c r="J148" s="5"/>
      <c r="K148" s="6"/>
      <c r="L148" s="1"/>
      <c r="M148" s="3"/>
      <c r="N148" s="1"/>
      <c r="O148" s="1"/>
      <c r="P148" s="1"/>
      <c r="Q148" s="1"/>
      <c r="R148" s="1"/>
      <c r="S148" s="1"/>
      <c r="T148" s="1"/>
      <c r="U148" s="1"/>
      <c r="V148" s="1"/>
      <c r="W148" s="1"/>
      <c r="X148" s="1"/>
      <c r="Y148" s="1"/>
      <c r="Z148" s="1"/>
      <c r="AA148" s="1"/>
    </row>
    <row r="149">
      <c r="A149" s="3"/>
      <c r="B149" s="1"/>
      <c r="C149" s="1"/>
      <c r="D149" s="1"/>
      <c r="E149" s="3"/>
      <c r="F149" s="3"/>
      <c r="G149" s="1"/>
      <c r="H149" s="9"/>
      <c r="I149" s="6"/>
      <c r="J149" s="12"/>
      <c r="K149" s="1"/>
      <c r="L149" s="1"/>
      <c r="M149" s="3"/>
      <c r="N149" s="1"/>
      <c r="O149" s="1"/>
      <c r="P149" s="1"/>
      <c r="Q149" s="1"/>
      <c r="R149" s="1"/>
      <c r="S149" s="1"/>
      <c r="T149" s="1"/>
      <c r="U149" s="1"/>
      <c r="V149" s="1"/>
      <c r="W149" s="1"/>
      <c r="X149" s="1"/>
      <c r="Y149" s="1"/>
      <c r="Z149" s="1"/>
      <c r="AA149" s="1"/>
    </row>
    <row r="150">
      <c r="A150" s="15"/>
      <c r="B150" s="16"/>
      <c r="C150" s="16"/>
      <c r="D150" s="15"/>
      <c r="E150" s="1"/>
      <c r="F150" s="1"/>
      <c r="G150" s="1"/>
      <c r="H150" s="17"/>
      <c r="I150" s="1"/>
      <c r="J150" s="1"/>
      <c r="K150" s="1"/>
      <c r="L150" s="1"/>
      <c r="M150" s="15"/>
      <c r="N150" s="16"/>
      <c r="O150" s="1"/>
      <c r="P150" s="1"/>
      <c r="Q150" s="1"/>
      <c r="R150" s="1"/>
      <c r="S150" s="1"/>
      <c r="T150" s="1"/>
      <c r="U150" s="1"/>
      <c r="V150" s="1"/>
      <c r="W150" s="1"/>
      <c r="X150" s="1"/>
      <c r="Y150" s="1"/>
      <c r="Z150" s="1"/>
      <c r="AA150" s="1"/>
    </row>
    <row r="151">
      <c r="A151" s="16"/>
      <c r="B151" s="16"/>
      <c r="C151" s="16"/>
      <c r="D151" s="16"/>
      <c r="E151" s="16"/>
      <c r="F151" s="1"/>
      <c r="G151" s="1"/>
      <c r="H151" s="17"/>
      <c r="I151" s="6"/>
      <c r="J151" s="6"/>
      <c r="K151" s="1"/>
      <c r="L151" s="1"/>
      <c r="M151" s="15"/>
      <c r="N151" s="16"/>
      <c r="O151" s="1"/>
      <c r="P151" s="1"/>
      <c r="Q151" s="1"/>
      <c r="R151" s="1"/>
      <c r="S151" s="1"/>
      <c r="T151" s="1"/>
      <c r="U151" s="1"/>
      <c r="V151" s="1"/>
      <c r="W151" s="1"/>
      <c r="X151" s="1"/>
      <c r="Y151" s="1"/>
      <c r="Z151" s="1"/>
      <c r="AA151" s="1"/>
    </row>
    <row r="152">
      <c r="A152" s="3"/>
      <c r="B152" s="1"/>
      <c r="C152" s="1"/>
      <c r="D152" s="1"/>
      <c r="E152" s="3"/>
      <c r="F152" s="3"/>
      <c r="G152" s="1"/>
      <c r="H152" s="9"/>
      <c r="I152" s="6"/>
      <c r="J152" s="5"/>
      <c r="K152" s="6"/>
      <c r="L152" s="1"/>
      <c r="M152" s="3"/>
      <c r="N152" s="1"/>
      <c r="O152" s="1"/>
      <c r="P152" s="1"/>
      <c r="Q152" s="1"/>
      <c r="R152" s="1"/>
      <c r="S152" s="1"/>
      <c r="T152" s="1"/>
      <c r="U152" s="1"/>
      <c r="V152" s="1"/>
      <c r="W152" s="1"/>
      <c r="X152" s="1"/>
      <c r="Y152" s="1"/>
      <c r="Z152" s="1"/>
      <c r="AA152" s="1"/>
    </row>
    <row r="153">
      <c r="A153" s="3"/>
      <c r="B153" s="1"/>
      <c r="C153" s="1"/>
      <c r="D153" s="1"/>
      <c r="E153" s="3"/>
      <c r="F153" s="3"/>
      <c r="G153" s="1"/>
      <c r="H153" s="9"/>
      <c r="I153" s="1"/>
      <c r="J153" s="5"/>
      <c r="K153" s="6"/>
      <c r="L153" s="1"/>
      <c r="M153" s="3"/>
      <c r="N153" s="1"/>
      <c r="O153" s="1"/>
      <c r="P153" s="1"/>
      <c r="Q153" s="1"/>
      <c r="R153" s="1"/>
      <c r="S153" s="1"/>
      <c r="T153" s="1"/>
      <c r="U153" s="1"/>
      <c r="V153" s="1"/>
      <c r="W153" s="1"/>
      <c r="X153" s="1"/>
      <c r="Y153" s="1"/>
      <c r="Z153" s="1"/>
      <c r="AA153" s="1"/>
    </row>
    <row r="154">
      <c r="A154" s="3"/>
      <c r="B154" s="1"/>
      <c r="C154" s="1"/>
      <c r="D154" s="1"/>
      <c r="E154" s="3"/>
      <c r="F154" s="3"/>
      <c r="G154" s="1"/>
      <c r="H154" s="13"/>
      <c r="I154" s="1"/>
      <c r="J154" s="12"/>
      <c r="K154" s="1"/>
      <c r="L154" s="1"/>
      <c r="M154" s="3"/>
      <c r="N154" s="1"/>
      <c r="O154" s="1"/>
      <c r="P154" s="1"/>
      <c r="Q154" s="1"/>
      <c r="R154" s="1"/>
      <c r="S154" s="1"/>
      <c r="T154" s="1"/>
      <c r="U154" s="1"/>
      <c r="V154" s="1"/>
      <c r="W154" s="1"/>
      <c r="X154" s="1"/>
      <c r="Y154" s="1"/>
      <c r="Z154" s="1"/>
      <c r="AA154" s="1"/>
    </row>
    <row r="155">
      <c r="A155" s="3"/>
      <c r="B155" s="1"/>
      <c r="C155" s="1"/>
      <c r="D155" s="1"/>
      <c r="E155" s="3"/>
      <c r="F155" s="3"/>
      <c r="G155" s="1"/>
      <c r="H155" s="13"/>
      <c r="I155" s="6"/>
      <c r="J155" s="5"/>
      <c r="K155" s="6"/>
      <c r="L155" s="1"/>
      <c r="M155" s="3"/>
      <c r="N155" s="1"/>
      <c r="O155" s="1"/>
      <c r="P155" s="1"/>
      <c r="Q155" s="1"/>
      <c r="R155" s="1"/>
      <c r="S155" s="1"/>
      <c r="T155" s="1"/>
      <c r="U155" s="1"/>
      <c r="V155" s="1"/>
      <c r="W155" s="1"/>
      <c r="X155" s="1"/>
      <c r="Y155" s="1"/>
      <c r="Z155" s="1"/>
      <c r="AA155" s="1"/>
    </row>
    <row r="156">
      <c r="A156" s="15"/>
      <c r="B156" s="16"/>
      <c r="C156" s="16"/>
      <c r="D156" s="15"/>
      <c r="E156" s="15"/>
      <c r="F156" s="15"/>
      <c r="G156" s="1"/>
      <c r="H156" s="29"/>
      <c r="I156" s="6"/>
      <c r="J156" s="6"/>
      <c r="K156" s="6"/>
      <c r="L156" s="1"/>
      <c r="M156" s="15"/>
      <c r="N156" s="16"/>
      <c r="O156" s="1"/>
      <c r="P156" s="1"/>
      <c r="Q156" s="1"/>
      <c r="R156" s="1"/>
      <c r="S156" s="1"/>
      <c r="T156" s="1"/>
      <c r="U156" s="1"/>
      <c r="V156" s="1"/>
      <c r="W156" s="1"/>
      <c r="X156" s="1"/>
      <c r="Y156" s="1"/>
      <c r="Z156" s="1"/>
      <c r="AA156" s="1"/>
    </row>
    <row r="157">
      <c r="A157" s="3"/>
      <c r="B157" s="1"/>
      <c r="C157" s="1"/>
      <c r="D157" s="1"/>
      <c r="E157" s="1"/>
      <c r="F157" s="1"/>
      <c r="G157" s="1"/>
      <c r="H157" s="9"/>
      <c r="I157" s="6"/>
      <c r="J157" s="5"/>
      <c r="K157" s="6"/>
      <c r="L157" s="1"/>
      <c r="M157" s="3"/>
      <c r="N157" s="1"/>
      <c r="O157" s="1"/>
      <c r="P157" s="1"/>
      <c r="Q157" s="1"/>
      <c r="R157" s="1"/>
      <c r="S157" s="1"/>
      <c r="T157" s="1"/>
      <c r="U157" s="1"/>
      <c r="V157" s="1"/>
      <c r="W157" s="1"/>
      <c r="X157" s="1"/>
      <c r="Y157" s="1"/>
      <c r="Z157" s="1"/>
      <c r="AA157" s="1"/>
    </row>
    <row r="158">
      <c r="A158" s="1"/>
      <c r="B158" s="1"/>
      <c r="C158" s="1"/>
      <c r="D158" s="3"/>
      <c r="E158" s="3"/>
      <c r="F158" s="3"/>
      <c r="G158" s="1"/>
      <c r="H158" s="14"/>
      <c r="I158" s="6"/>
      <c r="J158" s="12"/>
      <c r="K158" s="1"/>
      <c r="L158" s="1"/>
      <c r="M158" s="3"/>
      <c r="N158" s="1"/>
      <c r="O158" s="1"/>
      <c r="P158" s="1"/>
      <c r="Q158" s="1"/>
      <c r="R158" s="1"/>
      <c r="S158" s="1"/>
      <c r="T158" s="1"/>
      <c r="U158" s="1"/>
      <c r="V158" s="1"/>
      <c r="W158" s="1"/>
      <c r="X158" s="1"/>
      <c r="Y158" s="1"/>
      <c r="Z158" s="1"/>
      <c r="AA158" s="1"/>
    </row>
    <row r="159">
      <c r="A159" s="3"/>
      <c r="B159" s="1"/>
      <c r="C159" s="1"/>
      <c r="D159" s="3"/>
      <c r="E159" s="3"/>
      <c r="F159" s="3"/>
      <c r="G159" s="1"/>
      <c r="H159" s="14"/>
      <c r="I159" s="5"/>
      <c r="J159" s="6"/>
      <c r="K159" s="6"/>
      <c r="L159" s="1"/>
      <c r="M159" s="3"/>
      <c r="N159" s="1"/>
      <c r="O159" s="1"/>
      <c r="P159" s="1"/>
      <c r="Q159" s="1"/>
      <c r="R159" s="1"/>
      <c r="S159" s="1"/>
      <c r="T159" s="1"/>
      <c r="U159" s="1"/>
      <c r="V159" s="1"/>
      <c r="W159" s="1"/>
      <c r="X159" s="1"/>
      <c r="Y159" s="1"/>
      <c r="Z159" s="1"/>
      <c r="AA159" s="1"/>
    </row>
    <row r="160">
      <c r="H160" s="22"/>
      <c r="I160" s="22"/>
      <c r="J160" s="22"/>
      <c r="K160" s="22"/>
      <c r="O160" s="1"/>
    </row>
    <row r="161">
      <c r="A161" s="1"/>
      <c r="B161" s="16"/>
      <c r="C161" s="16"/>
      <c r="D161" s="2"/>
      <c r="E161" s="2"/>
      <c r="F161" s="1"/>
      <c r="G161" s="1"/>
      <c r="H161" s="17"/>
      <c r="I161" s="6"/>
      <c r="J161" s="6"/>
      <c r="K161" s="6"/>
      <c r="L161" s="1"/>
      <c r="M161" s="15"/>
      <c r="N161" s="1"/>
      <c r="O161" s="1"/>
      <c r="P161" s="1"/>
      <c r="Q161" s="1"/>
      <c r="R161" s="1"/>
      <c r="S161" s="1"/>
      <c r="T161" s="1"/>
      <c r="U161" s="1"/>
      <c r="V161" s="1"/>
      <c r="W161" s="1"/>
      <c r="X161" s="1"/>
      <c r="Y161" s="1"/>
      <c r="Z161" s="1"/>
      <c r="AA161" s="1"/>
    </row>
    <row r="162">
      <c r="A162" s="1"/>
      <c r="B162" s="1"/>
      <c r="C162" s="1"/>
      <c r="D162" s="1"/>
      <c r="E162" s="3"/>
      <c r="F162" s="3"/>
      <c r="G162" s="1"/>
      <c r="H162" s="9"/>
      <c r="I162" s="6"/>
      <c r="J162" s="6"/>
      <c r="K162" s="6"/>
      <c r="L162" s="1"/>
      <c r="M162" s="3"/>
      <c r="N162" s="1"/>
      <c r="O162" s="1"/>
      <c r="P162" s="1"/>
      <c r="Q162" s="1"/>
      <c r="R162" s="1"/>
      <c r="S162" s="1"/>
      <c r="T162" s="1"/>
      <c r="U162" s="1"/>
      <c r="V162" s="1"/>
      <c r="W162" s="1"/>
      <c r="X162" s="1"/>
      <c r="Y162" s="1"/>
      <c r="Z162" s="1"/>
      <c r="AA162" s="1"/>
    </row>
    <row r="163">
      <c r="A163" s="1"/>
      <c r="B163" s="1"/>
      <c r="C163" s="1"/>
      <c r="D163" s="1"/>
      <c r="E163" s="3"/>
      <c r="F163" s="1"/>
      <c r="G163" s="1"/>
      <c r="H163" s="9"/>
      <c r="I163" s="6"/>
      <c r="J163" s="5"/>
      <c r="K163" s="6"/>
      <c r="L163" s="1"/>
      <c r="M163" s="3"/>
      <c r="N163" s="1"/>
      <c r="O163" s="1"/>
      <c r="P163" s="1"/>
      <c r="Q163" s="1"/>
      <c r="R163" s="1"/>
      <c r="S163" s="1"/>
      <c r="T163" s="1"/>
      <c r="U163" s="1"/>
      <c r="V163" s="1"/>
      <c r="W163" s="1"/>
      <c r="X163" s="1"/>
      <c r="Y163" s="1"/>
      <c r="Z163" s="1"/>
      <c r="AA163" s="1"/>
    </row>
    <row r="164">
      <c r="A164" s="15"/>
      <c r="B164" s="16"/>
      <c r="C164" s="16"/>
      <c r="D164" s="16"/>
      <c r="E164" s="15"/>
      <c r="F164" s="15"/>
      <c r="G164" s="1"/>
      <c r="H164" s="17"/>
      <c r="I164" s="1"/>
      <c r="J164" s="6"/>
      <c r="K164" s="6"/>
      <c r="L164" s="1"/>
      <c r="M164" s="15"/>
      <c r="N164" s="1"/>
      <c r="O164" s="1"/>
      <c r="P164" s="1"/>
      <c r="Q164" s="1"/>
      <c r="R164" s="1"/>
      <c r="S164" s="1"/>
      <c r="T164" s="1"/>
      <c r="U164" s="1"/>
      <c r="V164" s="1"/>
      <c r="W164" s="1"/>
      <c r="X164" s="1"/>
      <c r="Y164" s="1"/>
      <c r="Z164" s="1"/>
      <c r="AA164" s="1"/>
    </row>
    <row r="165">
      <c r="A165" s="3"/>
      <c r="B165" s="1"/>
      <c r="C165" s="1"/>
      <c r="D165" s="1"/>
      <c r="E165" s="3"/>
      <c r="F165" s="1"/>
      <c r="G165" s="1"/>
      <c r="H165" s="13"/>
      <c r="I165" s="6"/>
      <c r="J165" s="5"/>
      <c r="K165" s="6"/>
      <c r="L165" s="1"/>
      <c r="M165" s="3"/>
      <c r="N165" s="1"/>
      <c r="O165" s="1"/>
      <c r="P165" s="1"/>
      <c r="Q165" s="1"/>
      <c r="R165" s="1"/>
      <c r="S165" s="1"/>
      <c r="T165" s="1"/>
      <c r="U165" s="1"/>
      <c r="V165" s="1"/>
      <c r="W165" s="1"/>
      <c r="X165" s="1"/>
      <c r="Y165" s="1"/>
      <c r="Z165" s="1"/>
      <c r="AA165" s="1"/>
    </row>
    <row r="166">
      <c r="A166" s="3"/>
      <c r="B166" s="1"/>
      <c r="C166" s="1"/>
      <c r="D166" s="1"/>
      <c r="E166" s="3"/>
      <c r="F166" s="1"/>
      <c r="G166" s="1"/>
      <c r="H166" s="4"/>
      <c r="I166" s="5"/>
      <c r="J166" s="6"/>
      <c r="K166" s="6"/>
      <c r="L166" s="1"/>
      <c r="M166" s="3"/>
      <c r="N166" s="1"/>
      <c r="O166" s="1"/>
      <c r="P166" s="1"/>
      <c r="Q166" s="1"/>
      <c r="R166" s="1"/>
      <c r="S166" s="1"/>
      <c r="T166" s="1"/>
      <c r="U166" s="1"/>
      <c r="V166" s="1"/>
      <c r="W166" s="1"/>
      <c r="X166" s="1"/>
      <c r="Y166" s="1"/>
      <c r="Z166" s="1"/>
      <c r="AA166" s="1"/>
    </row>
    <row r="167">
      <c r="A167" s="3"/>
      <c r="B167" s="1"/>
      <c r="C167" s="1"/>
      <c r="D167" s="1"/>
      <c r="E167" s="3"/>
      <c r="F167" s="1"/>
      <c r="G167" s="1"/>
      <c r="H167" s="4"/>
      <c r="I167" s="5"/>
      <c r="J167" s="6"/>
      <c r="K167" s="6"/>
      <c r="L167" s="1"/>
      <c r="M167" s="3"/>
      <c r="N167" s="1"/>
      <c r="O167" s="1"/>
      <c r="P167" s="1"/>
      <c r="Q167" s="1"/>
      <c r="R167" s="1"/>
      <c r="S167" s="1"/>
      <c r="T167" s="1"/>
      <c r="U167" s="1"/>
      <c r="V167" s="1"/>
      <c r="W167" s="1"/>
      <c r="X167" s="1"/>
      <c r="Y167" s="1"/>
      <c r="Z167" s="1"/>
      <c r="AA167" s="1"/>
    </row>
    <row r="168">
      <c r="A168" s="3"/>
      <c r="B168" s="1"/>
      <c r="C168" s="1"/>
      <c r="D168" s="1"/>
      <c r="E168" s="3"/>
      <c r="F168" s="1"/>
      <c r="G168" s="1"/>
      <c r="H168" s="4"/>
      <c r="I168" s="5"/>
      <c r="J168" s="6"/>
      <c r="K168" s="6"/>
      <c r="L168" s="1"/>
      <c r="M168" s="3"/>
      <c r="N168" s="1"/>
      <c r="O168" s="1"/>
      <c r="P168" s="1"/>
      <c r="Q168" s="1"/>
      <c r="R168" s="1"/>
      <c r="S168" s="1"/>
      <c r="T168" s="1"/>
      <c r="U168" s="1"/>
      <c r="V168" s="1"/>
      <c r="W168" s="1"/>
      <c r="X168" s="1"/>
      <c r="Y168" s="1"/>
      <c r="Z168" s="1"/>
      <c r="AA168" s="1"/>
    </row>
    <row r="169">
      <c r="A169" s="1"/>
      <c r="B169" s="1"/>
      <c r="C169" s="1"/>
      <c r="D169" s="1"/>
      <c r="E169" s="3"/>
      <c r="F169" s="3"/>
      <c r="G169" s="1"/>
      <c r="H169" s="14"/>
      <c r="I169" s="12"/>
      <c r="J169" s="1"/>
      <c r="K169" s="1"/>
      <c r="L169" s="1"/>
      <c r="M169" s="3"/>
      <c r="N169" s="1"/>
      <c r="O169" s="1"/>
      <c r="P169" s="1"/>
      <c r="Q169" s="1"/>
      <c r="R169" s="1"/>
      <c r="S169" s="1"/>
      <c r="T169" s="1"/>
      <c r="U169" s="1"/>
      <c r="V169" s="1"/>
      <c r="W169" s="1"/>
      <c r="X169" s="1"/>
      <c r="Y169" s="1"/>
      <c r="Z169" s="1"/>
      <c r="AA169" s="1"/>
    </row>
    <row r="170">
      <c r="A170" s="1"/>
      <c r="B170" s="1"/>
      <c r="C170" s="1"/>
      <c r="D170" s="1"/>
      <c r="E170" s="3"/>
      <c r="F170" s="1"/>
      <c r="G170" s="1"/>
      <c r="H170" s="14"/>
      <c r="I170" s="5"/>
      <c r="J170" s="6"/>
      <c r="K170" s="6"/>
      <c r="L170" s="1"/>
      <c r="M170" s="3"/>
      <c r="N170" s="1"/>
      <c r="O170" s="1"/>
      <c r="P170" s="1"/>
      <c r="Q170" s="1"/>
      <c r="R170" s="1"/>
      <c r="S170" s="1"/>
      <c r="T170" s="1"/>
      <c r="U170" s="1"/>
      <c r="V170" s="1"/>
      <c r="W170" s="1"/>
      <c r="X170" s="1"/>
      <c r="Y170" s="1"/>
      <c r="Z170" s="1"/>
      <c r="AA170" s="1"/>
    </row>
    <row r="171">
      <c r="A171" s="3"/>
      <c r="B171" s="1"/>
      <c r="C171" s="1"/>
      <c r="D171" s="3"/>
      <c r="E171" s="3"/>
      <c r="F171" s="3"/>
      <c r="G171" s="1"/>
      <c r="H171" s="9"/>
      <c r="I171" s="1"/>
      <c r="J171" s="5"/>
      <c r="K171" s="6"/>
      <c r="L171" s="1"/>
      <c r="M171" s="3"/>
      <c r="N171" s="1"/>
      <c r="O171" s="1"/>
      <c r="P171" s="1"/>
      <c r="Q171" s="1"/>
      <c r="R171" s="1"/>
      <c r="S171" s="1"/>
      <c r="T171" s="1"/>
      <c r="U171" s="1"/>
      <c r="V171" s="1"/>
      <c r="W171" s="1"/>
      <c r="X171" s="1"/>
      <c r="Y171" s="1"/>
      <c r="Z171" s="1"/>
      <c r="AA171" s="1"/>
    </row>
    <row r="172">
      <c r="A172" s="15"/>
      <c r="B172" s="1"/>
      <c r="C172" s="16"/>
      <c r="D172" s="16"/>
      <c r="E172" s="1"/>
      <c r="F172" s="1"/>
      <c r="G172" s="1"/>
      <c r="H172" s="17"/>
      <c r="I172" s="1"/>
      <c r="J172" s="6"/>
      <c r="K172" s="6"/>
      <c r="L172" s="1"/>
      <c r="M172" s="15"/>
      <c r="N172" s="16"/>
      <c r="O172" s="1"/>
      <c r="P172" s="1"/>
      <c r="Q172" s="1"/>
      <c r="R172" s="1"/>
      <c r="S172" s="1"/>
      <c r="T172" s="1"/>
      <c r="U172" s="1"/>
      <c r="V172" s="1"/>
      <c r="W172" s="1"/>
      <c r="X172" s="1"/>
      <c r="Y172" s="1"/>
      <c r="Z172" s="1"/>
      <c r="AA172" s="1"/>
    </row>
    <row r="173">
      <c r="A173" s="3"/>
      <c r="B173" s="1"/>
      <c r="C173" s="1"/>
      <c r="D173" s="1"/>
      <c r="E173" s="1"/>
      <c r="F173" s="1"/>
      <c r="G173" s="1"/>
      <c r="H173" s="9"/>
      <c r="I173" s="1"/>
      <c r="J173" s="6"/>
      <c r="K173" s="6"/>
      <c r="L173" s="1"/>
      <c r="M173" s="3"/>
      <c r="N173" s="1"/>
      <c r="O173" s="1"/>
      <c r="P173" s="1"/>
      <c r="Q173" s="1"/>
      <c r="R173" s="1"/>
      <c r="S173" s="1"/>
      <c r="T173" s="1"/>
      <c r="U173" s="1"/>
      <c r="V173" s="1"/>
      <c r="W173" s="1"/>
      <c r="X173" s="1"/>
      <c r="Y173" s="1"/>
      <c r="Z173" s="1"/>
      <c r="AA173" s="1"/>
    </row>
    <row r="174">
      <c r="A174" s="1"/>
      <c r="B174" s="1"/>
      <c r="C174" s="1"/>
      <c r="D174" s="3"/>
      <c r="E174" s="3"/>
      <c r="F174" s="3"/>
      <c r="G174" s="1"/>
      <c r="H174" s="9"/>
      <c r="I174" s="6"/>
      <c r="J174" s="6"/>
      <c r="K174" s="6"/>
      <c r="L174" s="1"/>
      <c r="M174" s="3"/>
      <c r="N174" s="1"/>
      <c r="O174" s="1"/>
      <c r="P174" s="1"/>
      <c r="Q174" s="1"/>
      <c r="R174" s="1"/>
      <c r="S174" s="1"/>
      <c r="T174" s="1"/>
      <c r="U174" s="1"/>
      <c r="V174" s="1"/>
      <c r="W174" s="1"/>
      <c r="X174" s="1"/>
      <c r="Y174" s="1"/>
      <c r="Z174" s="1"/>
      <c r="AA174" s="1"/>
    </row>
    <row r="175">
      <c r="A175" s="1"/>
      <c r="B175" s="1"/>
      <c r="C175" s="1"/>
      <c r="D175" s="3"/>
      <c r="E175" s="3"/>
      <c r="F175" s="3"/>
      <c r="G175" s="1"/>
      <c r="H175" s="9"/>
      <c r="I175" s="1"/>
      <c r="J175" s="6"/>
      <c r="K175" s="6"/>
      <c r="L175" s="1"/>
      <c r="M175" s="3"/>
      <c r="N175" s="1"/>
      <c r="O175" s="1"/>
      <c r="P175" s="1"/>
      <c r="Q175" s="1"/>
      <c r="R175" s="1"/>
      <c r="S175" s="1"/>
      <c r="T175" s="1"/>
      <c r="U175" s="1"/>
      <c r="V175" s="1"/>
      <c r="W175" s="1"/>
      <c r="X175" s="1"/>
      <c r="Y175" s="1"/>
      <c r="Z175" s="1"/>
      <c r="AA175" s="1"/>
    </row>
    <row r="176">
      <c r="A176" s="1"/>
      <c r="B176" s="1"/>
      <c r="C176" s="1"/>
      <c r="D176" s="1"/>
      <c r="E176" s="1"/>
      <c r="F176" s="1"/>
      <c r="G176" s="1"/>
      <c r="H176" s="14"/>
      <c r="I176" s="6"/>
      <c r="J176" s="5"/>
      <c r="K176" s="1"/>
      <c r="L176" s="1"/>
      <c r="M176" s="3"/>
      <c r="N176" s="1"/>
      <c r="O176" s="1"/>
      <c r="P176" s="1"/>
      <c r="Q176" s="1"/>
      <c r="R176" s="1"/>
      <c r="S176" s="1"/>
      <c r="T176" s="1"/>
      <c r="U176" s="1"/>
      <c r="V176" s="1"/>
      <c r="W176" s="1"/>
      <c r="X176" s="1"/>
      <c r="Y176" s="1"/>
      <c r="Z176" s="1"/>
      <c r="AA176" s="1"/>
    </row>
    <row r="177">
      <c r="A177" s="1"/>
      <c r="B177" s="1"/>
      <c r="C177" s="1"/>
      <c r="D177" s="1"/>
      <c r="E177" s="3"/>
      <c r="F177" s="1"/>
      <c r="G177" s="1"/>
      <c r="H177" s="9"/>
      <c r="I177" s="1"/>
      <c r="J177" s="6"/>
      <c r="K177" s="6"/>
      <c r="L177" s="1"/>
      <c r="M177" s="3"/>
      <c r="N177" s="1"/>
      <c r="O177" s="1"/>
      <c r="P177" s="1"/>
      <c r="Q177" s="1"/>
      <c r="R177" s="1"/>
      <c r="S177" s="1"/>
      <c r="T177" s="1"/>
      <c r="U177" s="1"/>
      <c r="V177" s="1"/>
      <c r="W177" s="1"/>
      <c r="X177" s="1"/>
      <c r="Y177" s="1"/>
      <c r="Z177" s="1"/>
      <c r="AA177" s="1"/>
    </row>
    <row r="178">
      <c r="A178" s="3"/>
      <c r="B178" s="1"/>
      <c r="C178" s="1"/>
      <c r="D178" s="1"/>
      <c r="E178" s="3"/>
      <c r="F178" s="1"/>
      <c r="G178" s="1"/>
      <c r="H178" s="9"/>
      <c r="I178" s="6"/>
      <c r="J178" s="5"/>
      <c r="K178" s="1"/>
      <c r="L178" s="1"/>
      <c r="M178" s="3"/>
      <c r="N178" s="1"/>
      <c r="O178" s="1"/>
      <c r="P178" s="1"/>
      <c r="Q178" s="1"/>
      <c r="R178" s="1"/>
      <c r="S178" s="1"/>
      <c r="T178" s="1"/>
      <c r="U178" s="1"/>
      <c r="V178" s="1"/>
      <c r="W178" s="1"/>
      <c r="X178" s="1"/>
      <c r="Y178" s="1"/>
      <c r="Z178" s="1"/>
      <c r="AA178" s="1"/>
    </row>
    <row r="179">
      <c r="A179" s="3"/>
      <c r="B179" s="1"/>
      <c r="C179" s="1"/>
      <c r="D179" s="1"/>
      <c r="E179" s="3"/>
      <c r="F179" s="3"/>
      <c r="G179" s="1"/>
      <c r="H179" s="9"/>
      <c r="I179" s="1"/>
      <c r="J179" s="6"/>
      <c r="K179" s="6"/>
      <c r="L179" s="1"/>
      <c r="M179" s="3"/>
      <c r="N179" s="1"/>
      <c r="O179" s="1"/>
      <c r="P179" s="1"/>
      <c r="Q179" s="1"/>
      <c r="R179" s="1"/>
      <c r="S179" s="1"/>
      <c r="T179" s="1"/>
      <c r="U179" s="1"/>
      <c r="V179" s="1"/>
      <c r="W179" s="1"/>
      <c r="X179" s="1"/>
      <c r="Y179" s="1"/>
      <c r="Z179" s="1"/>
      <c r="AA179" s="1"/>
    </row>
    <row r="180">
      <c r="A180" s="3"/>
      <c r="B180" s="1"/>
      <c r="C180" s="1"/>
      <c r="D180" s="1"/>
      <c r="E180" s="3"/>
      <c r="F180" s="3"/>
      <c r="G180" s="1"/>
      <c r="H180" s="14"/>
      <c r="I180" s="1"/>
      <c r="J180" s="6"/>
      <c r="K180" s="1"/>
      <c r="L180" s="1"/>
      <c r="M180" s="3"/>
      <c r="N180" s="1"/>
      <c r="O180" s="1"/>
      <c r="P180" s="1"/>
      <c r="Q180" s="1"/>
      <c r="R180" s="1"/>
      <c r="S180" s="1"/>
      <c r="T180" s="1"/>
      <c r="U180" s="1"/>
      <c r="V180" s="1"/>
      <c r="W180" s="1"/>
      <c r="X180" s="1"/>
      <c r="Y180" s="1"/>
      <c r="Z180" s="1"/>
      <c r="AA180" s="1"/>
    </row>
    <row r="181">
      <c r="A181" s="3"/>
      <c r="B181" s="1"/>
      <c r="C181" s="1"/>
      <c r="D181" s="1"/>
      <c r="E181" s="3"/>
      <c r="F181" s="1"/>
      <c r="G181" s="1"/>
      <c r="H181" s="14"/>
      <c r="I181" s="1"/>
      <c r="J181" s="12"/>
      <c r="K181" s="1"/>
      <c r="L181" s="1"/>
      <c r="M181" s="3"/>
      <c r="N181" s="1"/>
      <c r="O181" s="1"/>
      <c r="P181" s="1"/>
      <c r="Q181" s="1"/>
      <c r="R181" s="1"/>
      <c r="S181" s="1"/>
      <c r="T181" s="1"/>
      <c r="U181" s="1"/>
      <c r="V181" s="1"/>
      <c r="W181" s="1"/>
      <c r="X181" s="1"/>
      <c r="Y181" s="1"/>
      <c r="Z181" s="1"/>
      <c r="AA181" s="1"/>
    </row>
    <row r="182">
      <c r="A182" s="3"/>
      <c r="B182" s="1"/>
      <c r="C182" s="1"/>
      <c r="D182" s="1"/>
      <c r="E182" s="3"/>
      <c r="F182" s="1"/>
      <c r="G182" s="1"/>
      <c r="H182" s="14"/>
      <c r="I182" s="1"/>
      <c r="J182" s="6"/>
      <c r="K182" s="1"/>
      <c r="L182" s="1"/>
      <c r="M182" s="3"/>
      <c r="N182" s="1"/>
      <c r="O182" s="1"/>
      <c r="P182" s="1"/>
      <c r="Q182" s="1"/>
      <c r="R182" s="1"/>
      <c r="S182" s="1"/>
      <c r="T182" s="1"/>
      <c r="U182" s="1"/>
      <c r="V182" s="1"/>
      <c r="W182" s="1"/>
      <c r="X182" s="1"/>
      <c r="Y182" s="1"/>
      <c r="Z182" s="1"/>
      <c r="AA182" s="1"/>
    </row>
    <row r="183">
      <c r="A183" s="3"/>
      <c r="B183" s="1"/>
      <c r="C183" s="1"/>
      <c r="D183" s="1"/>
      <c r="E183" s="3"/>
      <c r="F183" s="3"/>
      <c r="G183" s="1"/>
      <c r="H183" s="9"/>
      <c r="I183" s="1"/>
      <c r="J183" s="6"/>
      <c r="K183" s="6"/>
      <c r="L183" s="1"/>
      <c r="M183" s="3"/>
      <c r="N183" s="1"/>
      <c r="O183" s="1"/>
      <c r="P183" s="1"/>
      <c r="Q183" s="1"/>
      <c r="R183" s="1"/>
      <c r="S183" s="1"/>
      <c r="T183" s="1"/>
      <c r="U183" s="1"/>
      <c r="V183" s="1"/>
      <c r="W183" s="1"/>
      <c r="X183" s="1"/>
      <c r="Y183" s="1"/>
      <c r="Z183" s="1"/>
      <c r="AA183" s="1"/>
    </row>
    <row r="184">
      <c r="I184" s="22"/>
      <c r="J184" s="22"/>
      <c r="K184" s="22"/>
      <c r="O184" s="1"/>
    </row>
    <row r="185">
      <c r="J185" s="22"/>
      <c r="K185" s="22"/>
      <c r="O185" s="1"/>
    </row>
    <row r="186">
      <c r="H186" s="22"/>
      <c r="I186" s="22"/>
      <c r="J186" s="22"/>
      <c r="K186" s="22"/>
      <c r="O186" s="1"/>
    </row>
    <row r="187">
      <c r="H187" s="22"/>
      <c r="J187" s="22"/>
      <c r="K187" s="22"/>
      <c r="O187" s="1"/>
    </row>
    <row r="188">
      <c r="A188" s="3"/>
      <c r="B188" s="1"/>
      <c r="C188" s="1"/>
      <c r="D188" s="1"/>
      <c r="E188" s="3"/>
      <c r="F188" s="1"/>
      <c r="G188" s="1"/>
      <c r="H188" s="9"/>
      <c r="I188" s="6"/>
      <c r="J188" s="6"/>
      <c r="K188" s="6"/>
      <c r="L188" s="1"/>
      <c r="M188" s="3"/>
      <c r="N188" s="1"/>
      <c r="O188" s="1"/>
      <c r="P188" s="1"/>
      <c r="Q188" s="1"/>
      <c r="R188" s="1"/>
      <c r="S188" s="1"/>
      <c r="T188" s="1"/>
      <c r="U188" s="1"/>
      <c r="V188" s="1"/>
      <c r="W188" s="1"/>
      <c r="X188" s="1"/>
      <c r="Y188" s="1"/>
      <c r="Z188" s="1"/>
      <c r="AA188" s="1"/>
    </row>
    <row r="189">
      <c r="A189" s="3"/>
      <c r="B189" s="1"/>
      <c r="C189" s="1"/>
      <c r="D189" s="1"/>
      <c r="E189" s="3"/>
      <c r="F189" s="1"/>
      <c r="G189" s="1"/>
      <c r="H189" s="9"/>
      <c r="I189" s="6"/>
      <c r="J189" s="5"/>
      <c r="K189" s="6"/>
      <c r="L189" s="1"/>
      <c r="M189" s="3"/>
      <c r="N189" s="1"/>
      <c r="O189" s="1"/>
      <c r="P189" s="1"/>
      <c r="Q189" s="1"/>
      <c r="R189" s="1"/>
      <c r="S189" s="1"/>
      <c r="T189" s="1"/>
      <c r="U189" s="1"/>
      <c r="V189" s="1"/>
      <c r="W189" s="1"/>
      <c r="X189" s="1"/>
      <c r="Y189" s="1"/>
      <c r="Z189" s="1"/>
      <c r="AA189" s="1"/>
    </row>
    <row r="190">
      <c r="A190" s="3"/>
      <c r="B190" s="1"/>
      <c r="C190" s="1"/>
      <c r="D190" s="1"/>
      <c r="E190" s="3"/>
      <c r="F190" s="1"/>
      <c r="G190" s="1"/>
      <c r="H190" s="9"/>
      <c r="I190" s="6"/>
      <c r="J190" s="5"/>
      <c r="K190" s="1"/>
      <c r="L190" s="1"/>
      <c r="M190" s="3"/>
      <c r="N190" s="1"/>
      <c r="O190" s="1"/>
      <c r="P190" s="1"/>
      <c r="Q190" s="1"/>
      <c r="R190" s="1"/>
      <c r="S190" s="1"/>
      <c r="T190" s="1"/>
      <c r="U190" s="1"/>
      <c r="V190" s="1"/>
      <c r="W190" s="1"/>
      <c r="X190" s="1"/>
      <c r="Y190" s="1"/>
      <c r="Z190" s="1"/>
      <c r="AA190" s="1"/>
    </row>
    <row r="191">
      <c r="A191" s="3"/>
      <c r="B191" s="1"/>
      <c r="C191" s="1"/>
      <c r="D191" s="3"/>
      <c r="E191" s="12"/>
      <c r="F191" s="1"/>
      <c r="G191" s="1"/>
      <c r="H191" s="9"/>
      <c r="I191" s="6"/>
      <c r="J191" s="1"/>
      <c r="K191" s="1"/>
      <c r="L191" s="1"/>
      <c r="M191" s="3"/>
      <c r="N191" s="1"/>
      <c r="O191" s="1"/>
      <c r="P191" s="1"/>
      <c r="Q191" s="1"/>
      <c r="R191" s="1"/>
      <c r="S191" s="1"/>
      <c r="T191" s="1"/>
      <c r="U191" s="1"/>
      <c r="V191" s="1"/>
      <c r="W191" s="1"/>
      <c r="X191" s="1"/>
      <c r="Y191" s="1"/>
      <c r="Z191" s="1"/>
      <c r="AA191" s="1"/>
    </row>
    <row r="192">
      <c r="A192" s="18"/>
      <c r="B192" s="1"/>
      <c r="C192" s="1"/>
      <c r="D192" s="1"/>
      <c r="E192" s="1"/>
      <c r="F192" s="1"/>
      <c r="G192" s="1"/>
      <c r="H192" s="9"/>
      <c r="I192" s="1"/>
      <c r="J192" s="1"/>
      <c r="K192" s="1"/>
      <c r="L192" s="1"/>
      <c r="M192" s="3"/>
      <c r="N192" s="1"/>
      <c r="O192" s="1"/>
      <c r="P192" s="1"/>
      <c r="Q192" s="1"/>
      <c r="R192" s="1"/>
      <c r="S192" s="1"/>
      <c r="T192" s="1"/>
      <c r="U192" s="1"/>
      <c r="V192" s="1"/>
      <c r="W192" s="1"/>
      <c r="X192" s="1"/>
      <c r="Y192" s="1"/>
      <c r="Z192" s="1"/>
      <c r="AA192" s="1"/>
    </row>
    <row r="193">
      <c r="A193" s="6"/>
      <c r="B193" s="1"/>
      <c r="C193" s="1"/>
      <c r="D193" s="3"/>
      <c r="E193" s="3"/>
      <c r="F193" s="1"/>
      <c r="G193" s="1"/>
      <c r="H193" s="9"/>
      <c r="I193" s="1"/>
      <c r="J193" s="1"/>
      <c r="K193" s="1"/>
      <c r="L193" s="1"/>
      <c r="M193" s="3"/>
      <c r="N193" s="1"/>
      <c r="O193" s="1"/>
      <c r="P193" s="1"/>
      <c r="Q193" s="1"/>
      <c r="R193" s="1"/>
      <c r="S193" s="1"/>
      <c r="T193" s="1"/>
      <c r="U193" s="1"/>
      <c r="V193" s="1"/>
      <c r="W193" s="1"/>
      <c r="X193" s="1"/>
      <c r="Y193" s="1"/>
      <c r="Z193" s="1"/>
      <c r="AA193" s="1"/>
    </row>
    <row r="194">
      <c r="A194" s="3"/>
      <c r="B194" s="1"/>
      <c r="C194" s="1"/>
      <c r="D194" s="1"/>
      <c r="E194" s="3"/>
      <c r="F194" s="1"/>
      <c r="G194" s="1"/>
      <c r="H194" s="9"/>
      <c r="I194" s="6"/>
      <c r="J194" s="6"/>
      <c r="K194" s="6"/>
      <c r="L194" s="1"/>
      <c r="M194" s="3"/>
      <c r="N194" s="1"/>
      <c r="O194" s="1"/>
      <c r="P194" s="1"/>
      <c r="Q194" s="1"/>
      <c r="R194" s="1"/>
      <c r="S194" s="1"/>
      <c r="T194" s="1"/>
      <c r="U194" s="1"/>
      <c r="V194" s="1"/>
      <c r="W194" s="1"/>
      <c r="X194" s="1"/>
      <c r="Y194" s="1"/>
      <c r="Z194" s="1"/>
      <c r="AA194" s="1"/>
    </row>
    <row r="195">
      <c r="A195" s="1"/>
      <c r="B195" s="1"/>
      <c r="C195" s="1"/>
      <c r="D195" s="3"/>
      <c r="E195" s="3"/>
      <c r="F195" s="1"/>
      <c r="G195" s="1"/>
      <c r="H195" s="9"/>
      <c r="I195" s="1"/>
      <c r="J195" s="6"/>
      <c r="K195" s="1"/>
      <c r="L195" s="1"/>
      <c r="M195" s="3"/>
      <c r="N195" s="1"/>
      <c r="O195" s="1"/>
      <c r="P195" s="1"/>
      <c r="Q195" s="1"/>
      <c r="R195" s="1"/>
      <c r="S195" s="1"/>
      <c r="T195" s="1"/>
      <c r="U195" s="1"/>
      <c r="V195" s="1"/>
      <c r="W195" s="1"/>
      <c r="X195" s="1"/>
      <c r="Y195" s="1"/>
      <c r="Z195" s="1"/>
      <c r="AA195" s="1"/>
    </row>
    <row r="196">
      <c r="A196" s="1"/>
      <c r="B196" s="1"/>
      <c r="C196" s="1"/>
      <c r="D196" s="1"/>
      <c r="E196" s="3"/>
      <c r="F196" s="3"/>
      <c r="G196" s="1"/>
      <c r="H196" s="9"/>
      <c r="I196" s="1"/>
      <c r="J196" s="6"/>
      <c r="K196" s="1"/>
      <c r="L196" s="1"/>
      <c r="M196" s="3"/>
      <c r="N196" s="1"/>
      <c r="O196" s="1"/>
      <c r="P196" s="1"/>
      <c r="Q196" s="1"/>
      <c r="R196" s="1"/>
      <c r="S196" s="1"/>
      <c r="T196" s="1"/>
      <c r="U196" s="1"/>
      <c r="V196" s="1"/>
      <c r="W196" s="1"/>
      <c r="X196" s="1"/>
      <c r="Y196" s="1"/>
      <c r="Z196" s="1"/>
      <c r="AA196" s="1"/>
    </row>
    <row r="197">
      <c r="A197" s="3"/>
      <c r="B197" s="1"/>
      <c r="C197" s="1"/>
      <c r="D197" s="1"/>
      <c r="E197" s="3"/>
      <c r="F197" s="1"/>
      <c r="G197" s="1"/>
      <c r="H197" s="14"/>
      <c r="I197" s="5"/>
      <c r="J197" s="6"/>
      <c r="K197" s="6"/>
      <c r="L197" s="1"/>
      <c r="M197" s="3"/>
      <c r="N197" s="1"/>
      <c r="O197" s="1"/>
      <c r="P197" s="1"/>
      <c r="Q197" s="1"/>
      <c r="R197" s="1"/>
      <c r="S197" s="1"/>
      <c r="T197" s="1"/>
      <c r="U197" s="1"/>
      <c r="V197" s="1"/>
      <c r="W197" s="1"/>
      <c r="X197" s="1"/>
      <c r="Y197" s="1"/>
      <c r="Z197" s="1"/>
      <c r="AA197" s="1"/>
    </row>
    <row r="198">
      <c r="A198" s="3"/>
      <c r="B198" s="1"/>
      <c r="C198" s="1"/>
      <c r="D198" s="1"/>
      <c r="E198" s="3"/>
      <c r="F198" s="3"/>
      <c r="G198" s="1"/>
      <c r="H198" s="9"/>
      <c r="I198" s="6"/>
      <c r="J198" s="1"/>
      <c r="K198" s="12"/>
      <c r="L198" s="1"/>
      <c r="M198" s="3"/>
      <c r="N198" s="1"/>
      <c r="O198" s="1"/>
      <c r="P198" s="1"/>
      <c r="Q198" s="1"/>
      <c r="R198" s="1"/>
      <c r="S198" s="1"/>
      <c r="T198" s="1"/>
      <c r="U198" s="1"/>
      <c r="V198" s="1"/>
      <c r="W198" s="1"/>
      <c r="X198" s="1"/>
      <c r="Y198" s="1"/>
      <c r="Z198" s="1"/>
      <c r="AA198" s="1"/>
    </row>
    <row r="199">
      <c r="A199" s="1"/>
      <c r="B199" s="1"/>
      <c r="C199" s="1"/>
      <c r="D199" s="3"/>
      <c r="E199" s="3"/>
      <c r="F199" s="3"/>
      <c r="G199" s="1"/>
      <c r="H199" s="9"/>
      <c r="I199" s="6"/>
      <c r="J199" s="6"/>
      <c r="K199" s="1"/>
      <c r="L199" s="1"/>
      <c r="M199" s="8"/>
      <c r="N199" s="1"/>
      <c r="O199" s="1"/>
      <c r="P199" s="1"/>
      <c r="Q199" s="1"/>
      <c r="R199" s="1"/>
      <c r="S199" s="1"/>
      <c r="T199" s="1"/>
      <c r="U199" s="1"/>
      <c r="V199" s="1"/>
      <c r="W199" s="1"/>
      <c r="X199" s="1"/>
      <c r="Y199" s="1"/>
      <c r="Z199" s="1"/>
      <c r="AA199" s="1"/>
    </row>
    <row r="200">
      <c r="A200" s="1"/>
      <c r="B200" s="1"/>
      <c r="C200" s="1"/>
      <c r="D200" s="3"/>
      <c r="E200" s="3"/>
      <c r="F200" s="3"/>
      <c r="G200" s="1"/>
      <c r="H200" s="9"/>
      <c r="I200" s="1"/>
      <c r="J200" s="6"/>
      <c r="K200" s="6"/>
      <c r="L200" s="1"/>
      <c r="M200" s="8"/>
      <c r="N200" s="1"/>
      <c r="O200" s="1"/>
      <c r="P200" s="1"/>
      <c r="Q200" s="1"/>
      <c r="R200" s="1"/>
      <c r="S200" s="1"/>
      <c r="T200" s="1"/>
      <c r="U200" s="1"/>
      <c r="V200" s="1"/>
      <c r="W200" s="1"/>
      <c r="X200" s="1"/>
      <c r="Y200" s="1"/>
      <c r="Z200" s="1"/>
      <c r="AA200" s="1"/>
    </row>
    <row r="201">
      <c r="A201" s="1"/>
      <c r="B201" s="1"/>
      <c r="C201" s="1"/>
      <c r="D201" s="1"/>
      <c r="E201" s="1"/>
      <c r="F201" s="1"/>
      <c r="G201" s="1"/>
      <c r="H201" s="9"/>
      <c r="I201" s="1"/>
      <c r="J201" s="5"/>
      <c r="K201" s="1"/>
      <c r="L201" s="1"/>
      <c r="M201" s="3"/>
      <c r="N201" s="1"/>
      <c r="O201" s="1"/>
      <c r="P201" s="1"/>
      <c r="Q201" s="1"/>
      <c r="R201" s="1"/>
      <c r="S201" s="1"/>
      <c r="T201" s="1"/>
      <c r="U201" s="1"/>
      <c r="V201" s="1"/>
      <c r="W201" s="1"/>
      <c r="X201" s="1"/>
      <c r="Y201" s="1"/>
      <c r="Z201" s="1"/>
      <c r="AA201" s="1"/>
    </row>
    <row r="202">
      <c r="A202" s="3"/>
      <c r="B202" s="30"/>
      <c r="C202" s="1"/>
      <c r="D202" s="1"/>
      <c r="E202" s="3"/>
      <c r="F202" s="3"/>
      <c r="G202" s="1"/>
      <c r="H202" s="9"/>
      <c r="I202" s="1"/>
      <c r="J202" s="6"/>
      <c r="K202" s="1"/>
      <c r="L202" s="1"/>
      <c r="M202" s="3"/>
      <c r="N202" s="1"/>
      <c r="O202" s="1"/>
      <c r="P202" s="1"/>
      <c r="Q202" s="1"/>
      <c r="R202" s="1"/>
      <c r="S202" s="1"/>
      <c r="T202" s="1"/>
      <c r="U202" s="1"/>
      <c r="V202" s="1"/>
      <c r="W202" s="1"/>
      <c r="X202" s="1"/>
      <c r="Y202" s="1"/>
      <c r="Z202" s="1"/>
      <c r="AA202" s="1"/>
    </row>
    <row r="203">
      <c r="A203" s="3"/>
      <c r="B203" s="1"/>
      <c r="C203" s="1"/>
      <c r="D203" s="1"/>
      <c r="E203" s="3"/>
      <c r="F203" s="1"/>
      <c r="G203" s="1"/>
      <c r="H203" s="9"/>
      <c r="I203" s="1"/>
      <c r="J203" s="12"/>
      <c r="K203" s="1"/>
      <c r="L203" s="1"/>
      <c r="M203" s="3"/>
      <c r="N203" s="1"/>
      <c r="O203" s="1"/>
      <c r="P203" s="1"/>
      <c r="Q203" s="1"/>
      <c r="R203" s="1"/>
      <c r="S203" s="1"/>
      <c r="T203" s="1"/>
      <c r="U203" s="1"/>
      <c r="V203" s="1"/>
      <c r="W203" s="1"/>
      <c r="X203" s="1"/>
      <c r="Y203" s="1"/>
      <c r="Z203" s="1"/>
      <c r="AA203" s="1"/>
    </row>
    <row r="204">
      <c r="A204" s="1"/>
      <c r="B204" s="1"/>
      <c r="C204" s="1"/>
      <c r="D204" s="1"/>
      <c r="E204" s="3"/>
      <c r="F204" s="1"/>
      <c r="G204" s="1"/>
      <c r="H204" s="9"/>
      <c r="I204" s="1"/>
      <c r="J204" s="12"/>
      <c r="K204" s="1"/>
      <c r="L204" s="1"/>
      <c r="M204" s="3"/>
      <c r="N204" s="1"/>
      <c r="O204" s="1"/>
      <c r="P204" s="1"/>
      <c r="Q204" s="1"/>
      <c r="R204" s="1"/>
      <c r="S204" s="1"/>
      <c r="T204" s="1"/>
      <c r="U204" s="1"/>
      <c r="V204" s="1"/>
      <c r="W204" s="1"/>
      <c r="X204" s="1"/>
      <c r="Y204" s="1"/>
      <c r="Z204" s="1"/>
      <c r="AA204" s="1"/>
    </row>
    <row r="205">
      <c r="A205" s="3"/>
      <c r="B205" s="1"/>
      <c r="C205" s="1"/>
      <c r="D205" s="1"/>
      <c r="E205" s="1"/>
      <c r="F205" s="1"/>
      <c r="G205" s="1"/>
      <c r="H205" s="9"/>
      <c r="I205" s="1"/>
      <c r="J205" s="12"/>
      <c r="K205" s="1"/>
      <c r="L205" s="1"/>
      <c r="M205" s="3"/>
      <c r="N205" s="1"/>
      <c r="O205" s="1"/>
      <c r="P205" s="1"/>
      <c r="Q205" s="1"/>
      <c r="R205" s="1"/>
      <c r="S205" s="1"/>
      <c r="T205" s="1"/>
      <c r="U205" s="1"/>
      <c r="V205" s="1"/>
      <c r="W205" s="1"/>
      <c r="X205" s="1"/>
      <c r="Y205" s="1"/>
      <c r="Z205" s="1"/>
      <c r="AA205" s="1"/>
    </row>
    <row r="206">
      <c r="O206" s="1"/>
    </row>
    <row r="207">
      <c r="O207" s="1"/>
    </row>
    <row r="208">
      <c r="O208" s="1"/>
    </row>
    <row r="209">
      <c r="O209" s="1"/>
    </row>
    <row r="210">
      <c r="O210" s="1"/>
    </row>
    <row r="211">
      <c r="O211" s="1"/>
    </row>
    <row r="212">
      <c r="O212" s="1"/>
    </row>
    <row r="213">
      <c r="O213" s="1"/>
    </row>
    <row r="214">
      <c r="O214" s="1"/>
    </row>
    <row r="215">
      <c r="O215" s="1"/>
    </row>
    <row r="216">
      <c r="O216" s="1"/>
    </row>
    <row r="217">
      <c r="O217" s="1"/>
    </row>
    <row r="218">
      <c r="O218" s="1"/>
    </row>
    <row r="219">
      <c r="O219" s="1"/>
    </row>
    <row r="220">
      <c r="O220" s="1"/>
    </row>
    <row r="221">
      <c r="O221" s="1"/>
    </row>
    <row r="222">
      <c r="O222" s="1"/>
    </row>
    <row r="223">
      <c r="O223" s="1"/>
    </row>
    <row r="224">
      <c r="O224" s="1"/>
    </row>
    <row r="225">
      <c r="O225" s="1"/>
    </row>
    <row r="226">
      <c r="O226" s="1"/>
    </row>
    <row r="227">
      <c r="O227" s="1"/>
    </row>
    <row r="228">
      <c r="O228" s="1"/>
    </row>
    <row r="229">
      <c r="O229" s="1"/>
    </row>
    <row r="230">
      <c r="O230" s="1"/>
    </row>
    <row r="231">
      <c r="O231" s="1"/>
    </row>
    <row r="232">
      <c r="O232" s="1"/>
    </row>
    <row r="233">
      <c r="O233" s="1"/>
    </row>
    <row r="234">
      <c r="O234" s="1"/>
    </row>
    <row r="235">
      <c r="O235" s="1"/>
    </row>
    <row r="236">
      <c r="O236" s="1"/>
    </row>
    <row r="237">
      <c r="O237" s="1"/>
    </row>
    <row r="238">
      <c r="O238" s="1"/>
    </row>
    <row r="239">
      <c r="O239" s="1"/>
    </row>
    <row r="240">
      <c r="O240" s="1"/>
    </row>
    <row r="241">
      <c r="O241" s="1"/>
    </row>
    <row r="242">
      <c r="O242" s="1"/>
    </row>
    <row r="243">
      <c r="O243" s="1"/>
    </row>
    <row r="244">
      <c r="O244" s="1"/>
    </row>
    <row r="245">
      <c r="O245" s="1"/>
    </row>
    <row r="246">
      <c r="O246" s="1"/>
    </row>
    <row r="247">
      <c r="O247" s="1"/>
    </row>
    <row r="248">
      <c r="O248" s="1"/>
    </row>
    <row r="249">
      <c r="O249" s="1"/>
    </row>
    <row r="250">
      <c r="O250" s="1"/>
    </row>
    <row r="251">
      <c r="O251" s="1"/>
    </row>
    <row r="252">
      <c r="O252" s="1"/>
    </row>
    <row r="253">
      <c r="O253" s="1"/>
    </row>
    <row r="254">
      <c r="O254" s="1"/>
    </row>
    <row r="255">
      <c r="O255" s="1"/>
    </row>
    <row r="256">
      <c r="O256" s="1"/>
    </row>
    <row r="257">
      <c r="O257" s="1"/>
    </row>
    <row r="258">
      <c r="O258" s="1"/>
    </row>
    <row r="259">
      <c r="O259" s="1"/>
    </row>
    <row r="260">
      <c r="O260" s="1"/>
    </row>
    <row r="261">
      <c r="O261" s="1"/>
    </row>
    <row r="262">
      <c r="O262" s="1"/>
    </row>
    <row r="263">
      <c r="O263" s="1"/>
    </row>
    <row r="264">
      <c r="O264" s="1"/>
    </row>
    <row r="265">
      <c r="O265" s="1"/>
    </row>
    <row r="266">
      <c r="O266" s="1"/>
    </row>
    <row r="267">
      <c r="O267" s="1"/>
    </row>
    <row r="268">
      <c r="O268" s="1"/>
    </row>
    <row r="269">
      <c r="O269" s="1"/>
    </row>
    <row r="270">
      <c r="O270" s="1"/>
    </row>
    <row r="271">
      <c r="O271" s="1"/>
    </row>
    <row r="272">
      <c r="O272" s="1"/>
    </row>
    <row r="273">
      <c r="O273" s="1"/>
    </row>
    <row r="274">
      <c r="O274" s="1"/>
    </row>
    <row r="275">
      <c r="O275" s="1"/>
    </row>
    <row r="276">
      <c r="O276" s="1"/>
    </row>
    <row r="277">
      <c r="O277" s="1"/>
    </row>
    <row r="278">
      <c r="O278" s="1"/>
    </row>
    <row r="279">
      <c r="O279" s="1"/>
    </row>
    <row r="280">
      <c r="O280" s="1"/>
    </row>
    <row r="281">
      <c r="O281" s="1"/>
    </row>
    <row r="282">
      <c r="O282" s="1"/>
    </row>
    <row r="283">
      <c r="O283" s="1"/>
    </row>
    <row r="284">
      <c r="O284" s="1"/>
    </row>
    <row r="285">
      <c r="O285" s="1"/>
    </row>
    <row r="286">
      <c r="O286" s="1"/>
    </row>
    <row r="287">
      <c r="O287" s="1"/>
    </row>
    <row r="288">
      <c r="O288" s="1"/>
    </row>
    <row r="289">
      <c r="O289" s="1"/>
    </row>
    <row r="290">
      <c r="O290" s="1"/>
    </row>
    <row r="291">
      <c r="O291" s="1"/>
    </row>
    <row r="292">
      <c r="O292" s="1"/>
    </row>
    <row r="293">
      <c r="O293" s="1"/>
    </row>
    <row r="294">
      <c r="O294" s="1"/>
    </row>
    <row r="295">
      <c r="O295" s="1"/>
    </row>
    <row r="296">
      <c r="O296" s="1"/>
    </row>
    <row r="297">
      <c r="O297" s="1"/>
    </row>
    <row r="298">
      <c r="O298" s="1"/>
    </row>
    <row r="299">
      <c r="O299" s="1"/>
    </row>
    <row r="300">
      <c r="O300" s="1"/>
    </row>
    <row r="301">
      <c r="O301" s="1"/>
    </row>
    <row r="302">
      <c r="O302" s="1"/>
    </row>
    <row r="303">
      <c r="O303" s="1"/>
    </row>
    <row r="304">
      <c r="O304" s="1"/>
    </row>
    <row r="305">
      <c r="O305" s="1"/>
    </row>
    <row r="306">
      <c r="O306" s="1"/>
    </row>
    <row r="307">
      <c r="O307" s="1"/>
    </row>
    <row r="308">
      <c r="O308" s="1"/>
    </row>
    <row r="309">
      <c r="O309" s="1"/>
    </row>
    <row r="310">
      <c r="O310" s="1"/>
    </row>
    <row r="311">
      <c r="O311" s="1"/>
    </row>
    <row r="312">
      <c r="O312" s="1"/>
    </row>
    <row r="313">
      <c r="O313" s="1"/>
    </row>
    <row r="314">
      <c r="O314" s="1"/>
    </row>
    <row r="315">
      <c r="O315" s="1"/>
    </row>
    <row r="316">
      <c r="O316" s="1"/>
    </row>
    <row r="317">
      <c r="O317" s="1"/>
    </row>
    <row r="318">
      <c r="O318" s="1"/>
    </row>
    <row r="319">
      <c r="O319" s="1"/>
    </row>
    <row r="320">
      <c r="O320" s="1"/>
    </row>
    <row r="321">
      <c r="O321" s="1"/>
    </row>
    <row r="322">
      <c r="O322" s="1"/>
    </row>
    <row r="323">
      <c r="O323" s="1"/>
    </row>
    <row r="324">
      <c r="O324" s="1"/>
    </row>
    <row r="325">
      <c r="O325" s="1"/>
    </row>
    <row r="326">
      <c r="O326" s="1"/>
    </row>
    <row r="327">
      <c r="O327" s="1"/>
    </row>
    <row r="328">
      <c r="O328" s="1"/>
    </row>
    <row r="329">
      <c r="O329" s="1"/>
    </row>
    <row r="330">
      <c r="O330" s="1"/>
    </row>
    <row r="331">
      <c r="O331" s="1"/>
    </row>
    <row r="332">
      <c r="O332" s="1"/>
    </row>
    <row r="333">
      <c r="O333" s="1"/>
    </row>
    <row r="334">
      <c r="O334" s="1"/>
    </row>
    <row r="335">
      <c r="O335" s="1"/>
    </row>
    <row r="336">
      <c r="O336" s="1"/>
    </row>
    <row r="337">
      <c r="O337" s="1"/>
    </row>
    <row r="338">
      <c r="O338" s="1"/>
    </row>
    <row r="339">
      <c r="O339" s="1"/>
    </row>
    <row r="340">
      <c r="O340" s="1"/>
    </row>
    <row r="341">
      <c r="O341" s="1"/>
    </row>
    <row r="342">
      <c r="O342" s="1"/>
    </row>
    <row r="343">
      <c r="O343" s="1"/>
    </row>
    <row r="344">
      <c r="O344" s="1"/>
    </row>
    <row r="345">
      <c r="O345" s="1"/>
    </row>
    <row r="346">
      <c r="O346" s="1"/>
    </row>
    <row r="347">
      <c r="O347" s="1"/>
    </row>
    <row r="348">
      <c r="O348" s="1"/>
    </row>
    <row r="349">
      <c r="O349" s="1"/>
    </row>
    <row r="350">
      <c r="O350" s="1"/>
    </row>
    <row r="351">
      <c r="O351" s="1"/>
    </row>
    <row r="352">
      <c r="O352" s="1"/>
    </row>
    <row r="353">
      <c r="O353" s="1"/>
    </row>
    <row r="354">
      <c r="O354" s="1"/>
    </row>
    <row r="355">
      <c r="O355" s="1"/>
    </row>
    <row r="356">
      <c r="O356" s="1"/>
    </row>
    <row r="357">
      <c r="O357" s="1"/>
    </row>
    <row r="358">
      <c r="O358" s="1"/>
    </row>
    <row r="359">
      <c r="O359" s="1"/>
    </row>
    <row r="360">
      <c r="O360" s="1"/>
    </row>
    <row r="361">
      <c r="O361" s="1"/>
    </row>
    <row r="362">
      <c r="O362" s="1"/>
    </row>
    <row r="363">
      <c r="O363" s="1"/>
    </row>
    <row r="364">
      <c r="O364" s="1"/>
    </row>
    <row r="365">
      <c r="O365" s="1"/>
    </row>
    <row r="366">
      <c r="O366" s="1"/>
    </row>
    <row r="367">
      <c r="O367" s="1"/>
    </row>
    <row r="368">
      <c r="O368" s="1"/>
    </row>
    <row r="369">
      <c r="O369" s="1"/>
    </row>
    <row r="370">
      <c r="O370" s="1"/>
    </row>
    <row r="371">
      <c r="O371" s="1"/>
    </row>
    <row r="372">
      <c r="O372" s="1"/>
    </row>
    <row r="373">
      <c r="O373" s="1"/>
    </row>
    <row r="374">
      <c r="O374" s="1"/>
    </row>
    <row r="375">
      <c r="O375" s="1"/>
    </row>
    <row r="376">
      <c r="O376" s="1"/>
    </row>
    <row r="377">
      <c r="O377" s="1"/>
    </row>
    <row r="378">
      <c r="O378" s="1"/>
    </row>
    <row r="379">
      <c r="O379" s="1"/>
    </row>
    <row r="380">
      <c r="O380" s="1"/>
    </row>
    <row r="381">
      <c r="O381" s="1"/>
    </row>
    <row r="382">
      <c r="O382" s="1"/>
    </row>
    <row r="383">
      <c r="O383" s="1"/>
    </row>
    <row r="384">
      <c r="O384" s="1"/>
    </row>
    <row r="385">
      <c r="O385" s="1"/>
    </row>
    <row r="386">
      <c r="O386" s="1"/>
    </row>
    <row r="387">
      <c r="O387" s="1"/>
    </row>
    <row r="388">
      <c r="O388" s="1"/>
    </row>
    <row r="389">
      <c r="O389" s="1"/>
    </row>
    <row r="390">
      <c r="O390" s="1"/>
    </row>
    <row r="391">
      <c r="O391" s="1"/>
    </row>
    <row r="392">
      <c r="O392" s="1"/>
    </row>
    <row r="393">
      <c r="O393" s="1"/>
    </row>
    <row r="394">
      <c r="O394" s="1"/>
    </row>
    <row r="395">
      <c r="O395" s="1"/>
    </row>
    <row r="396">
      <c r="O396" s="1"/>
    </row>
    <row r="397">
      <c r="O397" s="1"/>
    </row>
    <row r="398">
      <c r="O398" s="1"/>
    </row>
    <row r="399">
      <c r="O399" s="1"/>
    </row>
    <row r="400">
      <c r="O400" s="1"/>
    </row>
    <row r="401">
      <c r="O401" s="1"/>
    </row>
    <row r="402">
      <c r="O402" s="1"/>
    </row>
    <row r="403">
      <c r="O403" s="1"/>
    </row>
    <row r="404">
      <c r="O404" s="1"/>
    </row>
    <row r="405">
      <c r="O405" s="1"/>
    </row>
    <row r="406">
      <c r="O406" s="1"/>
    </row>
    <row r="407">
      <c r="O407" s="1"/>
    </row>
    <row r="408">
      <c r="O408" s="1"/>
    </row>
    <row r="409">
      <c r="O409" s="1"/>
    </row>
    <row r="410">
      <c r="O410" s="1"/>
    </row>
    <row r="411">
      <c r="O411" s="1"/>
    </row>
    <row r="412">
      <c r="O412" s="1"/>
    </row>
    <row r="413">
      <c r="O413" s="1"/>
    </row>
    <row r="414">
      <c r="O414" s="1"/>
    </row>
    <row r="415">
      <c r="O415" s="1"/>
    </row>
    <row r="416">
      <c r="O416" s="1"/>
    </row>
    <row r="417">
      <c r="O417" s="1"/>
    </row>
    <row r="418">
      <c r="O418" s="1"/>
    </row>
    <row r="419">
      <c r="O419" s="1"/>
    </row>
    <row r="420">
      <c r="O420" s="1"/>
    </row>
    <row r="421">
      <c r="O421" s="1"/>
    </row>
    <row r="422">
      <c r="O422" s="1"/>
    </row>
    <row r="423">
      <c r="O423" s="1"/>
    </row>
    <row r="424">
      <c r="O424" s="1"/>
    </row>
    <row r="425">
      <c r="O425" s="1"/>
    </row>
    <row r="426">
      <c r="O426" s="1"/>
    </row>
    <row r="427">
      <c r="O427" s="1"/>
    </row>
    <row r="428">
      <c r="O428" s="1"/>
    </row>
    <row r="429">
      <c r="O429" s="1"/>
    </row>
    <row r="430">
      <c r="O430" s="1"/>
    </row>
    <row r="431">
      <c r="O431" s="1"/>
    </row>
    <row r="432">
      <c r="O432" s="1"/>
    </row>
    <row r="433">
      <c r="O433" s="1"/>
    </row>
    <row r="434">
      <c r="O434" s="1"/>
    </row>
    <row r="435">
      <c r="O435" s="1"/>
    </row>
    <row r="436">
      <c r="O436" s="1"/>
    </row>
    <row r="437">
      <c r="O437" s="1"/>
    </row>
    <row r="438">
      <c r="O438" s="1"/>
    </row>
    <row r="439">
      <c r="O439" s="1"/>
    </row>
    <row r="440">
      <c r="O440" s="1"/>
    </row>
    <row r="441">
      <c r="O441" s="1"/>
    </row>
    <row r="442">
      <c r="O442" s="1"/>
    </row>
    <row r="443">
      <c r="O443" s="1"/>
    </row>
    <row r="444">
      <c r="O444" s="1"/>
    </row>
    <row r="445">
      <c r="O445" s="1"/>
    </row>
    <row r="446">
      <c r="O446" s="1"/>
    </row>
    <row r="447">
      <c r="O447" s="1"/>
    </row>
    <row r="448">
      <c r="O448" s="1"/>
    </row>
    <row r="449">
      <c r="O449" s="1"/>
    </row>
    <row r="450">
      <c r="O450" s="1"/>
    </row>
    <row r="451">
      <c r="O451" s="1"/>
    </row>
    <row r="452">
      <c r="O452" s="1"/>
    </row>
    <row r="453">
      <c r="O453" s="1"/>
    </row>
    <row r="454">
      <c r="O454" s="1"/>
    </row>
    <row r="455">
      <c r="O455" s="1"/>
    </row>
    <row r="456">
      <c r="O456" s="1"/>
    </row>
    <row r="457">
      <c r="O457" s="1"/>
    </row>
    <row r="458">
      <c r="O458" s="1"/>
    </row>
    <row r="459">
      <c r="O459" s="1"/>
    </row>
    <row r="460">
      <c r="O460" s="1"/>
    </row>
    <row r="461">
      <c r="O461" s="1"/>
    </row>
    <row r="462">
      <c r="O462" s="1"/>
    </row>
    <row r="463">
      <c r="O463" s="1"/>
    </row>
    <row r="464">
      <c r="O464" s="1"/>
    </row>
    <row r="465">
      <c r="O465" s="1"/>
    </row>
    <row r="466">
      <c r="O466" s="1"/>
    </row>
    <row r="467">
      <c r="O467" s="1"/>
    </row>
    <row r="468">
      <c r="O468" s="1"/>
    </row>
    <row r="469">
      <c r="O469" s="1"/>
    </row>
    <row r="470">
      <c r="O470" s="1"/>
    </row>
    <row r="471">
      <c r="O471" s="1"/>
    </row>
    <row r="472">
      <c r="O472" s="1"/>
    </row>
    <row r="473">
      <c r="O473" s="1"/>
    </row>
    <row r="474">
      <c r="O474" s="1"/>
    </row>
    <row r="475">
      <c r="O475" s="1"/>
    </row>
    <row r="476">
      <c r="O476" s="1"/>
    </row>
    <row r="477">
      <c r="O477" s="1"/>
    </row>
    <row r="478">
      <c r="O478" s="1"/>
    </row>
    <row r="479">
      <c r="O479" s="1"/>
    </row>
    <row r="480">
      <c r="O480" s="1"/>
    </row>
    <row r="481">
      <c r="O481" s="1"/>
    </row>
    <row r="482">
      <c r="O482" s="1"/>
    </row>
    <row r="483">
      <c r="O483" s="1"/>
    </row>
    <row r="484">
      <c r="O484" s="1"/>
    </row>
    <row r="485">
      <c r="O485" s="1"/>
    </row>
    <row r="486">
      <c r="O486" s="1"/>
    </row>
    <row r="487">
      <c r="O487" s="1"/>
    </row>
    <row r="488">
      <c r="O488" s="1"/>
    </row>
    <row r="489">
      <c r="O489" s="1"/>
    </row>
    <row r="490">
      <c r="O490" s="1"/>
    </row>
    <row r="491">
      <c r="O491" s="1"/>
    </row>
    <row r="492">
      <c r="O492" s="1"/>
    </row>
    <row r="493">
      <c r="O493" s="1"/>
    </row>
    <row r="494">
      <c r="O494" s="1"/>
    </row>
    <row r="495">
      <c r="O495" s="1"/>
    </row>
    <row r="496">
      <c r="O496" s="1"/>
    </row>
    <row r="497">
      <c r="O497" s="1"/>
    </row>
    <row r="498">
      <c r="O498" s="1"/>
    </row>
    <row r="499">
      <c r="O499" s="1"/>
    </row>
    <row r="500">
      <c r="O500" s="1"/>
    </row>
    <row r="501">
      <c r="O501" s="1"/>
    </row>
    <row r="502">
      <c r="O502" s="1"/>
    </row>
    <row r="503">
      <c r="O503" s="1"/>
    </row>
    <row r="504">
      <c r="O504" s="1"/>
    </row>
    <row r="505">
      <c r="O505" s="1"/>
    </row>
    <row r="506">
      <c r="O506" s="1"/>
    </row>
    <row r="507">
      <c r="O507" s="1"/>
    </row>
    <row r="508">
      <c r="O508" s="1"/>
    </row>
    <row r="509">
      <c r="O509" s="1"/>
    </row>
    <row r="510">
      <c r="O510" s="1"/>
    </row>
    <row r="511">
      <c r="O511" s="1"/>
    </row>
    <row r="512">
      <c r="O512" s="1"/>
    </row>
    <row r="513">
      <c r="O513" s="1"/>
    </row>
    <row r="514">
      <c r="O514" s="1"/>
    </row>
    <row r="515">
      <c r="O515" s="1"/>
    </row>
    <row r="516">
      <c r="O516" s="1"/>
    </row>
    <row r="517">
      <c r="O517" s="1"/>
    </row>
    <row r="518">
      <c r="O518" s="1"/>
    </row>
    <row r="519">
      <c r="O519" s="1"/>
    </row>
    <row r="520">
      <c r="O520" s="1"/>
    </row>
    <row r="521">
      <c r="O521" s="1"/>
    </row>
    <row r="522">
      <c r="O522" s="1"/>
    </row>
    <row r="523">
      <c r="O523" s="1"/>
    </row>
    <row r="524">
      <c r="O524" s="1"/>
    </row>
    <row r="525">
      <c r="O525" s="1"/>
    </row>
    <row r="526">
      <c r="O526" s="1"/>
    </row>
    <row r="527">
      <c r="O527" s="1"/>
    </row>
    <row r="528">
      <c r="O528" s="1"/>
    </row>
    <row r="529">
      <c r="O529" s="1"/>
    </row>
    <row r="530">
      <c r="O530" s="1"/>
    </row>
    <row r="531">
      <c r="O531" s="1"/>
    </row>
    <row r="532">
      <c r="O532" s="1"/>
    </row>
    <row r="533">
      <c r="O533" s="1"/>
    </row>
    <row r="534">
      <c r="O534" s="1"/>
    </row>
    <row r="535">
      <c r="O535" s="1"/>
    </row>
    <row r="536">
      <c r="O536" s="1"/>
    </row>
    <row r="537">
      <c r="O537" s="1"/>
    </row>
    <row r="538">
      <c r="O538" s="1"/>
    </row>
    <row r="539">
      <c r="O539" s="1"/>
    </row>
    <row r="540">
      <c r="O540" s="1"/>
    </row>
    <row r="541">
      <c r="O541" s="1"/>
    </row>
    <row r="542">
      <c r="O542" s="1"/>
    </row>
    <row r="543">
      <c r="O543" s="1"/>
    </row>
    <row r="544">
      <c r="O544" s="1"/>
    </row>
    <row r="545">
      <c r="O545" s="1"/>
    </row>
    <row r="546">
      <c r="O546" s="1"/>
    </row>
    <row r="547">
      <c r="O547" s="1"/>
    </row>
    <row r="548">
      <c r="O548" s="1"/>
    </row>
    <row r="549">
      <c r="O549" s="1"/>
    </row>
    <row r="550">
      <c r="O550" s="1"/>
    </row>
    <row r="551">
      <c r="O551" s="1"/>
    </row>
    <row r="552">
      <c r="O552" s="1"/>
    </row>
    <row r="553">
      <c r="O553" s="1"/>
    </row>
    <row r="554">
      <c r="O554" s="1"/>
    </row>
    <row r="555">
      <c r="O555" s="1"/>
    </row>
    <row r="556">
      <c r="O556" s="1"/>
    </row>
    <row r="557">
      <c r="O557" s="1"/>
    </row>
    <row r="558">
      <c r="O558" s="1"/>
    </row>
    <row r="559">
      <c r="O559" s="1"/>
    </row>
    <row r="560">
      <c r="O560" s="1"/>
    </row>
    <row r="561">
      <c r="O561" s="1"/>
    </row>
    <row r="562">
      <c r="O562" s="1"/>
    </row>
    <row r="563">
      <c r="O563" s="1"/>
    </row>
    <row r="564">
      <c r="O564" s="1"/>
    </row>
    <row r="565">
      <c r="O565" s="1"/>
    </row>
    <row r="566">
      <c r="O566" s="1"/>
    </row>
    <row r="567">
      <c r="O567" s="1"/>
    </row>
    <row r="568">
      <c r="O568" s="1"/>
    </row>
    <row r="569">
      <c r="O569" s="1"/>
    </row>
    <row r="570">
      <c r="O570" s="1"/>
    </row>
    <row r="571">
      <c r="O571" s="1"/>
    </row>
    <row r="572">
      <c r="O572" s="1"/>
    </row>
    <row r="573">
      <c r="O573" s="1"/>
    </row>
    <row r="574">
      <c r="O574" s="1"/>
    </row>
    <row r="575">
      <c r="O575" s="1"/>
    </row>
    <row r="576">
      <c r="O576" s="1"/>
    </row>
    <row r="577">
      <c r="O577" s="1"/>
    </row>
    <row r="578">
      <c r="O578" s="1"/>
    </row>
    <row r="579">
      <c r="O579" s="1"/>
    </row>
    <row r="580">
      <c r="O580" s="1"/>
    </row>
    <row r="581">
      <c r="O581" s="1"/>
    </row>
    <row r="582">
      <c r="O582" s="1"/>
    </row>
    <row r="583">
      <c r="O583" s="1"/>
    </row>
    <row r="584">
      <c r="O584" s="1"/>
    </row>
    <row r="585">
      <c r="O585" s="1"/>
    </row>
    <row r="586">
      <c r="O586" s="1"/>
    </row>
    <row r="587">
      <c r="O587" s="1"/>
    </row>
    <row r="588">
      <c r="O588" s="1"/>
    </row>
    <row r="589">
      <c r="O589" s="1"/>
    </row>
    <row r="590">
      <c r="O590" s="1"/>
    </row>
    <row r="591">
      <c r="O591" s="1"/>
    </row>
    <row r="592">
      <c r="O592" s="1"/>
    </row>
    <row r="593">
      <c r="O593" s="1"/>
    </row>
    <row r="594">
      <c r="O594" s="1"/>
    </row>
    <row r="595">
      <c r="O595" s="1"/>
    </row>
    <row r="596">
      <c r="O596" s="1"/>
    </row>
    <row r="597">
      <c r="O597" s="1"/>
    </row>
    <row r="598">
      <c r="O598" s="1"/>
    </row>
    <row r="599">
      <c r="O599" s="1"/>
    </row>
    <row r="600">
      <c r="O600" s="1"/>
    </row>
    <row r="601">
      <c r="O601" s="1"/>
    </row>
    <row r="602">
      <c r="O602" s="1"/>
    </row>
    <row r="603">
      <c r="O603" s="1"/>
    </row>
    <row r="604">
      <c r="O604" s="1"/>
    </row>
    <row r="605">
      <c r="O605" s="1"/>
    </row>
    <row r="606">
      <c r="O606" s="1"/>
    </row>
    <row r="607">
      <c r="O607" s="1"/>
    </row>
    <row r="608">
      <c r="O608" s="1"/>
    </row>
    <row r="609">
      <c r="O609" s="1"/>
    </row>
    <row r="610">
      <c r="O610" s="1"/>
    </row>
    <row r="611">
      <c r="O611" s="1"/>
    </row>
    <row r="612">
      <c r="O612" s="1"/>
    </row>
    <row r="613">
      <c r="O613" s="1"/>
    </row>
    <row r="614">
      <c r="O614" s="1"/>
    </row>
    <row r="615">
      <c r="O615" s="1"/>
    </row>
    <row r="616">
      <c r="O616" s="1"/>
    </row>
    <row r="617">
      <c r="O617" s="1"/>
    </row>
    <row r="618">
      <c r="O618" s="1"/>
    </row>
    <row r="619">
      <c r="O619" s="1"/>
    </row>
    <row r="620">
      <c r="O620" s="1"/>
    </row>
    <row r="621">
      <c r="O621" s="1"/>
    </row>
    <row r="622">
      <c r="O622" s="1"/>
    </row>
    <row r="623">
      <c r="O623" s="1"/>
    </row>
    <row r="624">
      <c r="O624" s="1"/>
    </row>
    <row r="625">
      <c r="O625" s="1"/>
    </row>
    <row r="626">
      <c r="O626" s="1"/>
    </row>
    <row r="627">
      <c r="O627" s="1"/>
    </row>
    <row r="628">
      <c r="O628" s="1"/>
    </row>
    <row r="629">
      <c r="O629" s="1"/>
    </row>
    <row r="630">
      <c r="O630" s="1"/>
    </row>
    <row r="631">
      <c r="O631" s="1"/>
    </row>
    <row r="632">
      <c r="O632" s="1"/>
    </row>
    <row r="633">
      <c r="O633" s="1"/>
    </row>
    <row r="634">
      <c r="O634" s="1"/>
    </row>
    <row r="635">
      <c r="O635" s="1"/>
    </row>
    <row r="636">
      <c r="O636" s="1"/>
    </row>
    <row r="637">
      <c r="O637" s="1"/>
    </row>
    <row r="638">
      <c r="O638" s="1"/>
    </row>
    <row r="639">
      <c r="O639" s="1"/>
    </row>
    <row r="640">
      <c r="O640" s="1"/>
    </row>
    <row r="641">
      <c r="O641" s="1"/>
    </row>
    <row r="642">
      <c r="O642" s="1"/>
    </row>
    <row r="643">
      <c r="O643" s="1"/>
    </row>
    <row r="644">
      <c r="O644" s="1"/>
    </row>
    <row r="645">
      <c r="O645" s="1"/>
    </row>
    <row r="646">
      <c r="O646" s="1"/>
    </row>
    <row r="647">
      <c r="O647" s="1"/>
    </row>
    <row r="648">
      <c r="O648" s="1"/>
    </row>
    <row r="649">
      <c r="O649" s="1"/>
    </row>
    <row r="650">
      <c r="O650" s="1"/>
    </row>
    <row r="651">
      <c r="O651" s="1"/>
    </row>
    <row r="652">
      <c r="O652" s="1"/>
    </row>
    <row r="653">
      <c r="O653" s="1"/>
    </row>
    <row r="654">
      <c r="O654" s="1"/>
    </row>
    <row r="655">
      <c r="O655" s="1"/>
    </row>
    <row r="656">
      <c r="O656" s="1"/>
    </row>
    <row r="657">
      <c r="O657" s="1"/>
    </row>
    <row r="658">
      <c r="O658" s="1"/>
    </row>
    <row r="659">
      <c r="O659" s="1"/>
    </row>
    <row r="660">
      <c r="O660" s="1"/>
    </row>
    <row r="661">
      <c r="O661" s="1"/>
    </row>
    <row r="662">
      <c r="O662" s="1"/>
    </row>
    <row r="663">
      <c r="O663" s="1"/>
    </row>
    <row r="664">
      <c r="O664" s="1"/>
    </row>
    <row r="665">
      <c r="O665" s="1"/>
    </row>
    <row r="666">
      <c r="O666" s="1"/>
    </row>
    <row r="667">
      <c r="O667" s="1"/>
    </row>
    <row r="668">
      <c r="O668" s="1"/>
    </row>
    <row r="669">
      <c r="O669" s="1"/>
    </row>
    <row r="670">
      <c r="O670" s="1"/>
    </row>
    <row r="671">
      <c r="O671" s="1"/>
    </row>
    <row r="672">
      <c r="O672" s="1"/>
    </row>
    <row r="673">
      <c r="O673" s="1"/>
    </row>
    <row r="674">
      <c r="O674" s="1"/>
    </row>
    <row r="675">
      <c r="O675" s="1"/>
    </row>
    <row r="676">
      <c r="O676" s="1"/>
    </row>
    <row r="677">
      <c r="O677" s="1"/>
    </row>
    <row r="678">
      <c r="O678" s="1"/>
    </row>
    <row r="679">
      <c r="O679" s="1"/>
    </row>
    <row r="680">
      <c r="O680" s="1"/>
    </row>
    <row r="681">
      <c r="O681" s="1"/>
    </row>
    <row r="682">
      <c r="O682" s="1"/>
    </row>
    <row r="683">
      <c r="O683" s="1"/>
    </row>
    <row r="684">
      <c r="O684" s="1"/>
    </row>
    <row r="685">
      <c r="O685" s="1"/>
    </row>
    <row r="686">
      <c r="O686" s="1"/>
    </row>
    <row r="687">
      <c r="O687" s="1"/>
    </row>
    <row r="688">
      <c r="O688" s="1"/>
    </row>
    <row r="689">
      <c r="O689" s="1"/>
    </row>
    <row r="690">
      <c r="O690" s="1"/>
    </row>
    <row r="691">
      <c r="O691" s="1"/>
    </row>
    <row r="692">
      <c r="O692" s="1"/>
    </row>
    <row r="693">
      <c r="O693" s="1"/>
    </row>
    <row r="694">
      <c r="O694" s="1"/>
    </row>
    <row r="695">
      <c r="O695" s="1"/>
    </row>
    <row r="696">
      <c r="O696" s="1"/>
    </row>
    <row r="697">
      <c r="O697" s="1"/>
    </row>
    <row r="698">
      <c r="O698" s="1"/>
    </row>
    <row r="699">
      <c r="O699" s="1"/>
    </row>
    <row r="700">
      <c r="O700" s="1"/>
    </row>
    <row r="701">
      <c r="O701" s="1"/>
    </row>
    <row r="702">
      <c r="O702" s="1"/>
    </row>
    <row r="703">
      <c r="O703" s="1"/>
    </row>
    <row r="704">
      <c r="O704" s="1"/>
    </row>
    <row r="705">
      <c r="O705" s="1"/>
    </row>
    <row r="706">
      <c r="O706" s="1"/>
    </row>
    <row r="707">
      <c r="O707" s="1"/>
    </row>
    <row r="708">
      <c r="O708" s="1"/>
    </row>
    <row r="709">
      <c r="O709" s="1"/>
    </row>
    <row r="710">
      <c r="O710" s="1"/>
    </row>
    <row r="711">
      <c r="O711" s="1"/>
    </row>
    <row r="712">
      <c r="O712" s="1"/>
    </row>
    <row r="713">
      <c r="O713" s="1"/>
    </row>
    <row r="714">
      <c r="O714" s="1"/>
    </row>
    <row r="715">
      <c r="O715" s="1"/>
    </row>
    <row r="716">
      <c r="O716" s="1"/>
    </row>
    <row r="717">
      <c r="O717" s="1"/>
    </row>
    <row r="718">
      <c r="O718" s="1"/>
    </row>
    <row r="719">
      <c r="O719" s="1"/>
    </row>
    <row r="720">
      <c r="O720" s="1"/>
    </row>
    <row r="721">
      <c r="O721" s="1"/>
    </row>
    <row r="722">
      <c r="O722" s="1"/>
    </row>
    <row r="723">
      <c r="O723" s="1"/>
    </row>
    <row r="724">
      <c r="O724" s="1"/>
    </row>
    <row r="725">
      <c r="O725" s="1"/>
    </row>
    <row r="726">
      <c r="O726" s="1"/>
    </row>
    <row r="727">
      <c r="O727" s="1"/>
    </row>
    <row r="728">
      <c r="O728" s="1"/>
    </row>
    <row r="729">
      <c r="O729" s="1"/>
    </row>
    <row r="730">
      <c r="O730" s="1"/>
    </row>
    <row r="731">
      <c r="O731" s="1"/>
    </row>
    <row r="732">
      <c r="O732" s="1"/>
    </row>
    <row r="733">
      <c r="O733" s="1"/>
    </row>
    <row r="734">
      <c r="O734" s="1"/>
    </row>
    <row r="735">
      <c r="O735" s="1"/>
    </row>
    <row r="736">
      <c r="O736" s="1"/>
    </row>
    <row r="737">
      <c r="O737" s="1"/>
    </row>
    <row r="738">
      <c r="O738" s="1"/>
    </row>
    <row r="739">
      <c r="O739" s="1"/>
    </row>
    <row r="740">
      <c r="O740" s="1"/>
    </row>
    <row r="741">
      <c r="O741" s="1"/>
    </row>
    <row r="742">
      <c r="O742" s="1"/>
    </row>
    <row r="743">
      <c r="O743" s="1"/>
    </row>
    <row r="744">
      <c r="O744" s="1"/>
    </row>
    <row r="745">
      <c r="O745" s="1"/>
    </row>
    <row r="746">
      <c r="O746" s="1"/>
    </row>
    <row r="747">
      <c r="O747" s="1"/>
    </row>
    <row r="748">
      <c r="O748" s="1"/>
    </row>
    <row r="749">
      <c r="O749" s="1"/>
    </row>
    <row r="750">
      <c r="O750" s="1"/>
    </row>
    <row r="751">
      <c r="O751" s="1"/>
    </row>
    <row r="752">
      <c r="O752" s="1"/>
    </row>
    <row r="753">
      <c r="O753" s="1"/>
    </row>
    <row r="754">
      <c r="O754" s="1"/>
    </row>
    <row r="755">
      <c r="O755" s="1"/>
    </row>
    <row r="756">
      <c r="O756" s="1"/>
    </row>
    <row r="757">
      <c r="O757" s="1"/>
    </row>
    <row r="758">
      <c r="O758" s="1"/>
    </row>
    <row r="759">
      <c r="O759" s="1"/>
    </row>
    <row r="760">
      <c r="O760" s="1"/>
    </row>
    <row r="761">
      <c r="O761" s="1"/>
    </row>
    <row r="762">
      <c r="O762" s="1"/>
    </row>
    <row r="763">
      <c r="O763" s="1"/>
    </row>
    <row r="764">
      <c r="O764" s="1"/>
    </row>
    <row r="765">
      <c r="O765" s="1"/>
    </row>
    <row r="766">
      <c r="O766" s="1"/>
    </row>
    <row r="767">
      <c r="O767" s="1"/>
    </row>
    <row r="768">
      <c r="O768" s="1"/>
    </row>
    <row r="769">
      <c r="O769" s="1"/>
    </row>
    <row r="770">
      <c r="O770" s="1"/>
    </row>
    <row r="771">
      <c r="O771" s="1"/>
    </row>
    <row r="772">
      <c r="O772" s="1"/>
    </row>
    <row r="773">
      <c r="O773" s="1"/>
    </row>
    <row r="774">
      <c r="O774" s="1"/>
    </row>
    <row r="775">
      <c r="O775" s="1"/>
    </row>
    <row r="776">
      <c r="O776" s="1"/>
    </row>
    <row r="777">
      <c r="O777" s="1"/>
    </row>
    <row r="778">
      <c r="O778" s="1"/>
    </row>
    <row r="779">
      <c r="O779" s="1"/>
    </row>
    <row r="780">
      <c r="O780" s="1"/>
    </row>
    <row r="781">
      <c r="O781" s="1"/>
    </row>
    <row r="782">
      <c r="O782" s="1"/>
    </row>
    <row r="783">
      <c r="O783" s="1"/>
    </row>
    <row r="784">
      <c r="O784" s="1"/>
    </row>
    <row r="785">
      <c r="O785" s="1"/>
    </row>
    <row r="786">
      <c r="O786" s="1"/>
    </row>
    <row r="787">
      <c r="O787" s="1"/>
    </row>
    <row r="788">
      <c r="O788" s="1"/>
    </row>
    <row r="789">
      <c r="O789" s="1"/>
    </row>
    <row r="790">
      <c r="O790" s="1"/>
    </row>
    <row r="791">
      <c r="O791" s="1"/>
    </row>
    <row r="792">
      <c r="O792" s="1"/>
    </row>
    <row r="793">
      <c r="O793" s="1"/>
    </row>
    <row r="794">
      <c r="O794" s="1"/>
    </row>
    <row r="795">
      <c r="O795" s="1"/>
    </row>
    <row r="796">
      <c r="O796" s="1"/>
    </row>
    <row r="797">
      <c r="O797" s="1"/>
    </row>
    <row r="798">
      <c r="O798" s="1"/>
    </row>
    <row r="799">
      <c r="O799" s="1"/>
    </row>
    <row r="800">
      <c r="O800" s="1"/>
    </row>
    <row r="801">
      <c r="O801" s="1"/>
    </row>
    <row r="802">
      <c r="O802" s="1"/>
    </row>
    <row r="803">
      <c r="O803" s="1"/>
    </row>
    <row r="804">
      <c r="O804" s="1"/>
    </row>
    <row r="805">
      <c r="O805" s="1"/>
    </row>
    <row r="806">
      <c r="O806" s="1"/>
    </row>
    <row r="807">
      <c r="O807" s="1"/>
    </row>
    <row r="808">
      <c r="O808" s="1"/>
    </row>
    <row r="809">
      <c r="O809" s="1"/>
    </row>
    <row r="810">
      <c r="O810" s="1"/>
    </row>
    <row r="811">
      <c r="O811" s="1"/>
    </row>
    <row r="812">
      <c r="O812" s="1"/>
    </row>
    <row r="813">
      <c r="O813" s="1"/>
    </row>
    <row r="814">
      <c r="O814" s="1"/>
    </row>
    <row r="815">
      <c r="O815" s="1"/>
    </row>
    <row r="816">
      <c r="O816" s="1"/>
    </row>
    <row r="817">
      <c r="O817" s="1"/>
    </row>
    <row r="818">
      <c r="O818" s="1"/>
    </row>
    <row r="819">
      <c r="O819" s="1"/>
    </row>
    <row r="820">
      <c r="O820" s="1"/>
    </row>
    <row r="821">
      <c r="O821" s="1"/>
    </row>
    <row r="822">
      <c r="O822" s="1"/>
    </row>
    <row r="823">
      <c r="O823" s="1"/>
    </row>
    <row r="824">
      <c r="O824" s="1"/>
    </row>
    <row r="825">
      <c r="O825" s="1"/>
    </row>
    <row r="826">
      <c r="O826" s="1"/>
    </row>
    <row r="827">
      <c r="O827" s="1"/>
    </row>
    <row r="828">
      <c r="O828" s="1"/>
    </row>
    <row r="829">
      <c r="O829" s="1"/>
    </row>
    <row r="830">
      <c r="O830" s="1"/>
    </row>
    <row r="831">
      <c r="O831" s="1"/>
    </row>
    <row r="832">
      <c r="O832" s="1"/>
    </row>
    <row r="833">
      <c r="O833" s="1"/>
    </row>
    <row r="834">
      <c r="O834" s="1"/>
    </row>
    <row r="835">
      <c r="O835" s="1"/>
    </row>
    <row r="836">
      <c r="O836" s="1"/>
    </row>
    <row r="837">
      <c r="O837" s="1"/>
    </row>
    <row r="838">
      <c r="O838" s="1"/>
    </row>
    <row r="839">
      <c r="O839" s="1"/>
    </row>
  </sheetData>
  <hyperlinks>
    <hyperlink r:id="rId1" ref="H1"/>
    <hyperlink r:id="rId2" ref="H2"/>
    <hyperlink r:id="rId3" ref="H3"/>
    <hyperlink r:id="rId4" location="v=onepage&amp;q=Differences%20in%20endocrine%20status%20associated%20with%20urban-rural%20patterns%20of%20growth%20and%20maturation%20in%20Bundi%20(Gende-speaking)%20adolescents%20of%20Papua%20New&amp;f=false" ref="H4"/>
    <hyperlink r:id="rId5" ref="H5"/>
    <hyperlink r:id="rId6" ref="H6"/>
    <hyperlink r:id="rId7" ref="H7"/>
    <hyperlink r:id="rId8" ref="H8"/>
    <hyperlink r:id="rId9" ref="H9"/>
    <hyperlink r:id="rId10" ref="H10"/>
    <hyperlink r:id="rId11" ref="H11"/>
    <hyperlink r:id="rId12" ref="H12"/>
    <hyperlink r:id="rId13" ref="H13"/>
    <hyperlink r:id="rId14" ref="H14"/>
    <hyperlink r:id="rId15" ref="H16"/>
    <hyperlink r:id="rId16" ref="H17"/>
    <hyperlink r:id="rId17" ref="H18"/>
    <hyperlink r:id="rId18" ref="H19"/>
    <hyperlink r:id="rId19" ref="H20"/>
    <hyperlink r:id="rId20" ref="H22"/>
    <hyperlink r:id="rId21" ref="H23"/>
    <hyperlink r:id="rId22" ref="H24"/>
    <hyperlink r:id="rId23" ref="H25"/>
    <hyperlink r:id="rId24" ref="H26"/>
    <hyperlink r:id="rId25" ref="H27"/>
    <hyperlink r:id="rId26" ref="H28"/>
    <hyperlink r:id="rId27" ref="H29"/>
    <hyperlink r:id="rId28" ref="H30"/>
    <hyperlink r:id="rId29" ref="H31"/>
    <hyperlink r:id="rId30" ref="H32"/>
    <hyperlink r:id="rId31" ref="H33"/>
    <hyperlink r:id="rId32" ref="H34"/>
    <hyperlink r:id="rId33" ref="H35"/>
    <hyperlink r:id="rId34" ref="H36"/>
    <hyperlink r:id="rId35" ref="H38"/>
    <hyperlink r:id="rId36" ref="H39"/>
    <hyperlink r:id="rId37" ref="H40"/>
    <hyperlink r:id="rId38" ref="H41"/>
    <hyperlink r:id="rId39" ref="H42"/>
    <hyperlink r:id="rId40" ref="H43"/>
    <hyperlink r:id="rId41" ref="H44"/>
    <hyperlink r:id="rId42" ref="H46"/>
    <hyperlink r:id="rId43" ref="H47"/>
    <hyperlink r:id="rId44" ref="H48"/>
    <hyperlink r:id="rId45" ref="H49"/>
    <hyperlink r:id="rId46" ref="H50"/>
    <hyperlink r:id="rId47" ref="H52"/>
    <hyperlink r:id="rId48" ref="H53"/>
    <hyperlink r:id="rId49" ref="H54"/>
    <hyperlink r:id="rId50" ref="H55"/>
    <hyperlink r:id="rId51" location="v=onepage&amp;q=Differences%20in%20endocrine%20status%20associated%20with%20urban-rural%20patterns%20of%20growth%20and%20maturation%20in%20Bundi%20(Gende-speaking)%20adolescents%20of%20Papua%20New&amp;f=false" ref="H56"/>
    <hyperlink r:id="rId52" ref="H57"/>
    <hyperlink r:id="rId53" ref="H58"/>
    <hyperlink r:id="rId54" ref="H59"/>
    <hyperlink r:id="rId55" ref="H60"/>
    <hyperlink r:id="rId56" ref="H61"/>
    <hyperlink r:id="rId57" ref="H62"/>
    <hyperlink r:id="rId58" ref="H63"/>
    <hyperlink r:id="rId59" ref="H64"/>
    <hyperlink r:id="rId60" ref="H65"/>
    <hyperlink r:id="rId61" ref="H66"/>
    <hyperlink r:id="rId62" ref="H67"/>
    <hyperlink r:id="rId63" ref="H68"/>
    <hyperlink r:id="rId64" ref="H69"/>
    <hyperlink r:id="rId65" ref="H73"/>
    <hyperlink r:id="rId66" ref="H74"/>
    <hyperlink r:id="rId67" ref="H75"/>
    <hyperlink r:id="rId68" ref="H76"/>
    <hyperlink r:id="rId69" ref="H77"/>
    <hyperlink r:id="rId70" ref="H78"/>
    <hyperlink r:id="rId71" ref="H79"/>
    <hyperlink r:id="rId72" ref="H80"/>
    <hyperlink r:id="rId73" ref="H81"/>
    <hyperlink r:id="rId74" ref="H82"/>
    <hyperlink r:id="rId75" ref="H83"/>
    <hyperlink r:id="rId76" ref="H84"/>
    <hyperlink r:id="rId77" ref="H85"/>
    <hyperlink r:id="rId78" ref="H86"/>
    <hyperlink r:id="rId79" ref="H87"/>
    <hyperlink r:id="rId80" ref="H88"/>
    <hyperlink r:id="rId81" ref="H89"/>
    <hyperlink r:id="rId82" ref="H90"/>
    <hyperlink r:id="rId83" ref="H91"/>
    <hyperlink r:id="rId84" ref="H92"/>
    <hyperlink r:id="rId85" ref="H93"/>
    <hyperlink r:id="rId86" ref="H94"/>
    <hyperlink r:id="rId87" ref="H95"/>
    <hyperlink r:id="rId88" ref="H96"/>
    <hyperlink r:id="rId89" ref="H97"/>
    <hyperlink r:id="rId90" ref="H98"/>
    <hyperlink r:id="rId91" ref="H99"/>
    <hyperlink r:id="rId92" ref="H100"/>
    <hyperlink r:id="rId93" ref="H101"/>
    <hyperlink r:id="rId94" ref="H102"/>
    <hyperlink r:id="rId95" ref="H103"/>
    <hyperlink r:id="rId96" ref="H104"/>
    <hyperlink r:id="rId97" ref="H105"/>
    <hyperlink r:id="rId98" ref="H106"/>
    <hyperlink r:id="rId99" ref="H107"/>
    <hyperlink r:id="rId100" ref="H108"/>
    <hyperlink r:id="rId101" ref="H109"/>
    <hyperlink r:id="rId102" ref="H110"/>
    <hyperlink r:id="rId103" ref="H111"/>
    <hyperlink r:id="rId104" ref="P112"/>
    <hyperlink r:id="rId105" ref="Q112"/>
    <hyperlink r:id="rId106" ref="H113"/>
  </hyperlinks>
  <drawing r:id="rId107"/>
</worksheet>
</file>